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drawings/drawing2.xml" ContentType="application/vnd.openxmlformats-officedocument.drawing+xml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drawings/drawing3.xml" ContentType="application/vnd.openxmlformats-officedocument.drawing+xml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embeddings/oleObject121.bin" ContentType="application/vnd.openxmlformats-officedocument.oleObject"/>
  <Override PartName="/xl/embeddings/oleObject122.bin" ContentType="application/vnd.openxmlformats-officedocument.oleObject"/>
  <Override PartName="/xl/embeddings/oleObject123.bin" ContentType="application/vnd.openxmlformats-officedocument.oleObject"/>
  <Override PartName="/xl/embeddings/oleObject124.bin" ContentType="application/vnd.openxmlformats-officedocument.oleObject"/>
  <Override PartName="/xl/embeddings/oleObject125.bin" ContentType="application/vnd.openxmlformats-officedocument.oleObject"/>
  <Override PartName="/xl/embeddings/oleObject126.bin" ContentType="application/vnd.openxmlformats-officedocument.oleObject"/>
  <Override PartName="/xl/embeddings/oleObject127.bin" ContentType="application/vnd.openxmlformats-officedocument.oleObject"/>
  <Override PartName="/xl/embeddings/oleObject128.bin" ContentType="application/vnd.openxmlformats-officedocument.oleObject"/>
  <Override PartName="/xl/embeddings/oleObject129.bin" ContentType="application/vnd.openxmlformats-officedocument.oleObject"/>
  <Override PartName="/xl/embeddings/oleObject130.bin" ContentType="application/vnd.openxmlformats-officedocument.oleObject"/>
  <Override PartName="/xl/embeddings/oleObject131.bin" ContentType="application/vnd.openxmlformats-officedocument.oleObject"/>
  <Override PartName="/xl/embeddings/oleObject132.bin" ContentType="application/vnd.openxmlformats-officedocument.oleObject"/>
  <Override PartName="/xl/embeddings/oleObject133.bin" ContentType="application/vnd.openxmlformats-officedocument.oleObject"/>
  <Override PartName="/xl/embeddings/oleObject134.bin" ContentType="application/vnd.openxmlformats-officedocument.oleObject"/>
  <Override PartName="/xl/embeddings/oleObject135.bin" ContentType="application/vnd.openxmlformats-officedocument.oleObject"/>
  <Override PartName="/xl/embeddings/oleObject136.bin" ContentType="application/vnd.openxmlformats-officedocument.oleObject"/>
  <Override PartName="/xl/embeddings/oleObject13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0" windowWidth="20730" windowHeight="8625" tabRatio="900"/>
  </bookViews>
  <sheets>
    <sheet name="Fixed-free beam" sheetId="41" r:id="rId1"/>
    <sheet name="Pinned-pinned beam" sheetId="32" r:id="rId2"/>
    <sheet name="Fixed-fixed beam" sheetId="39" r:id="rId3"/>
  </sheets>
  <calcPr calcId="144525"/>
</workbook>
</file>

<file path=xl/calcChain.xml><?xml version="1.0" encoding="utf-8"?>
<calcChain xmlns="http://schemas.openxmlformats.org/spreadsheetml/2006/main">
  <c r="C247" i="32" l="1"/>
  <c r="C156" i="41"/>
  <c r="CG365" i="41"/>
  <c r="CE365" i="41"/>
  <c r="CC365" i="41"/>
  <c r="CA365" i="41"/>
  <c r="BY365" i="41"/>
  <c r="BW365" i="41"/>
  <c r="BU365" i="41"/>
  <c r="BS365" i="41"/>
  <c r="BQ365" i="41"/>
  <c r="BO365" i="41"/>
  <c r="BM365" i="41"/>
  <c r="BK365" i="41"/>
  <c r="BI365" i="41"/>
  <c r="BG365" i="41"/>
  <c r="BE365" i="41"/>
  <c r="BC365" i="41"/>
  <c r="BA365" i="41"/>
  <c r="AY365" i="41"/>
  <c r="AW365" i="41"/>
  <c r="AU365" i="41"/>
  <c r="AS365" i="41"/>
  <c r="AQ365" i="41"/>
  <c r="AO365" i="41"/>
  <c r="AM365" i="41"/>
  <c r="AK365" i="41"/>
  <c r="AI365" i="41"/>
  <c r="AG365" i="41"/>
  <c r="AE365" i="41"/>
  <c r="AC365" i="41"/>
  <c r="AA365" i="41"/>
  <c r="Y365" i="41"/>
  <c r="W365" i="41"/>
  <c r="U365" i="41"/>
  <c r="S365" i="41"/>
  <c r="Q365" i="41"/>
  <c r="O365" i="41"/>
  <c r="M365" i="41"/>
  <c r="K365" i="41"/>
  <c r="I365" i="41"/>
  <c r="G365" i="41"/>
  <c r="C363" i="41"/>
  <c r="C355" i="41"/>
  <c r="C352" i="41"/>
  <c r="K373" i="41" s="1"/>
  <c r="BQ260" i="41"/>
  <c r="BO260" i="41"/>
  <c r="BM260" i="41"/>
  <c r="BK260" i="41"/>
  <c r="BI260" i="41"/>
  <c r="BG260" i="41"/>
  <c r="BE260" i="41"/>
  <c r="BC260" i="41"/>
  <c r="BA260" i="41"/>
  <c r="AY260" i="41"/>
  <c r="AW260" i="41"/>
  <c r="AU260" i="41"/>
  <c r="AS260" i="41"/>
  <c r="AQ260" i="41"/>
  <c r="AO260" i="41"/>
  <c r="AM260" i="41"/>
  <c r="AK260" i="41"/>
  <c r="AI260" i="41"/>
  <c r="AG260" i="41"/>
  <c r="AE260" i="41"/>
  <c r="AC260" i="41"/>
  <c r="AA260" i="41"/>
  <c r="Y260" i="41"/>
  <c r="W260" i="41"/>
  <c r="U260" i="41"/>
  <c r="S260" i="41"/>
  <c r="Q260" i="41"/>
  <c r="O260" i="41"/>
  <c r="M260" i="41"/>
  <c r="K260" i="41"/>
  <c r="I260" i="41"/>
  <c r="G260" i="41"/>
  <c r="C258" i="41"/>
  <c r="C250" i="41"/>
  <c r="C247" i="41"/>
  <c r="AA268" i="41" s="1"/>
  <c r="BA169" i="41"/>
  <c r="AY169" i="41"/>
  <c r="AW169" i="41"/>
  <c r="AU169" i="41"/>
  <c r="AS169" i="41"/>
  <c r="AQ169" i="41"/>
  <c r="AO169" i="41"/>
  <c r="AM169" i="41"/>
  <c r="AK169" i="41"/>
  <c r="AI169" i="41"/>
  <c r="AG169" i="41"/>
  <c r="AE169" i="41"/>
  <c r="AC169" i="41"/>
  <c r="AA169" i="41"/>
  <c r="Y169" i="41"/>
  <c r="W169" i="41"/>
  <c r="U169" i="41"/>
  <c r="S169" i="41"/>
  <c r="Q169" i="41"/>
  <c r="O169" i="41"/>
  <c r="M169" i="41"/>
  <c r="K169" i="41"/>
  <c r="I169" i="41"/>
  <c r="G169" i="41"/>
  <c r="C167" i="41"/>
  <c r="AW175" i="41" s="1"/>
  <c r="C159" i="41"/>
  <c r="AK95" i="41"/>
  <c r="AI95" i="41"/>
  <c r="AG95" i="41"/>
  <c r="AE95" i="41"/>
  <c r="AC95" i="41"/>
  <c r="AA95" i="41"/>
  <c r="Y95" i="41"/>
  <c r="W95" i="41"/>
  <c r="U95" i="41"/>
  <c r="S95" i="41"/>
  <c r="Q95" i="41"/>
  <c r="O95" i="41"/>
  <c r="M95" i="41"/>
  <c r="K95" i="41"/>
  <c r="I95" i="41"/>
  <c r="G95" i="41"/>
  <c r="C93" i="41"/>
  <c r="C85" i="41"/>
  <c r="C82" i="41"/>
  <c r="E39" i="41"/>
  <c r="S35" i="41"/>
  <c r="E35" i="41"/>
  <c r="U33" i="41"/>
  <c r="S33" i="41"/>
  <c r="S39" i="41" s="1"/>
  <c r="Q33" i="41"/>
  <c r="Q39" i="41" s="1"/>
  <c r="O33" i="41"/>
  <c r="O35" i="41" s="1"/>
  <c r="M33" i="41"/>
  <c r="K33" i="41"/>
  <c r="K39" i="41" s="1"/>
  <c r="I33" i="41"/>
  <c r="I35" i="41" s="1"/>
  <c r="G33" i="41"/>
  <c r="G35" i="41" s="1"/>
  <c r="G22" i="41"/>
  <c r="C22" i="41" s="1"/>
  <c r="C84" i="41" s="1"/>
  <c r="C20" i="41"/>
  <c r="Q41" i="41" s="1"/>
  <c r="BQ373" i="41" l="1"/>
  <c r="I268" i="41"/>
  <c r="S37" i="41"/>
  <c r="K41" i="41"/>
  <c r="Y264" i="41"/>
  <c r="AK371" i="41"/>
  <c r="AM410" i="41" s="1"/>
  <c r="BW373" i="41"/>
  <c r="BX447" i="41" s="1"/>
  <c r="I37" i="41"/>
  <c r="H50" i="41" s="1"/>
  <c r="M41" i="41"/>
  <c r="O262" i="41"/>
  <c r="AE266" i="41"/>
  <c r="AU262" i="41"/>
  <c r="BC266" i="41"/>
  <c r="E262" i="41"/>
  <c r="BG262" i="41"/>
  <c r="AC266" i="41"/>
  <c r="BI371" i="41"/>
  <c r="C29" i="41"/>
  <c r="E29" i="41"/>
  <c r="Q35" i="41"/>
  <c r="Q37" i="41"/>
  <c r="T58" i="41" s="1"/>
  <c r="I39" i="41"/>
  <c r="J50" i="41" s="1"/>
  <c r="G41" i="41"/>
  <c r="H47" i="41" s="1"/>
  <c r="S41" i="41"/>
  <c r="M99" i="41"/>
  <c r="S262" i="41"/>
  <c r="AY262" i="41"/>
  <c r="AX319" i="41" s="1"/>
  <c r="I264" i="41"/>
  <c r="M266" i="41"/>
  <c r="AS266" i="41"/>
  <c r="AW268" i="41"/>
  <c r="E361" i="41"/>
  <c r="K369" i="41"/>
  <c r="AI367" i="41"/>
  <c r="AQ367" i="41"/>
  <c r="AY367" i="41"/>
  <c r="BG369" i="41"/>
  <c r="BO369" i="41"/>
  <c r="BW369" i="41"/>
  <c r="BO367" i="41"/>
  <c r="G371" i="41"/>
  <c r="AM373" i="41"/>
  <c r="O39" i="41"/>
  <c r="Q56" i="41" s="1"/>
  <c r="U41" i="41"/>
  <c r="AA262" i="41"/>
  <c r="BA262" i="41"/>
  <c r="U266" i="41"/>
  <c r="W289" i="41" s="1"/>
  <c r="AY266" i="41"/>
  <c r="BM268" i="41"/>
  <c r="CG367" i="41"/>
  <c r="G266" i="41"/>
  <c r="AM262" i="41"/>
  <c r="BK266" i="41"/>
  <c r="AC262" i="41"/>
  <c r="AY264" i="41"/>
  <c r="BI266" i="41"/>
  <c r="M367" i="41"/>
  <c r="AA369" i="41"/>
  <c r="K35" i="41"/>
  <c r="K37" i="41"/>
  <c r="G39" i="41"/>
  <c r="E41" i="41"/>
  <c r="O41" i="41"/>
  <c r="K262" i="41"/>
  <c r="AK262" i="41"/>
  <c r="BQ262" i="41"/>
  <c r="BO264" i="41"/>
  <c r="AI266" i="41"/>
  <c r="AO367" i="41"/>
  <c r="AU369" i="41"/>
  <c r="AO171" i="41"/>
  <c r="W175" i="41"/>
  <c r="AU175" i="41"/>
  <c r="AC171" i="41"/>
  <c r="AW171" i="41"/>
  <c r="M175" i="41"/>
  <c r="Y175" i="41"/>
  <c r="AM175" i="41"/>
  <c r="U367" i="41"/>
  <c r="BA367" i="41"/>
  <c r="BU367" i="41"/>
  <c r="O369" i="41"/>
  <c r="AG369" i="41"/>
  <c r="BC369" i="41"/>
  <c r="O371" i="41"/>
  <c r="AM371" i="41"/>
  <c r="AK412" i="41" s="1"/>
  <c r="BS371" i="41"/>
  <c r="BQ444" i="41" s="1"/>
  <c r="S373" i="41"/>
  <c r="AQ373" i="41"/>
  <c r="I171" i="41"/>
  <c r="AG171" i="41"/>
  <c r="BA171" i="41"/>
  <c r="O175" i="41"/>
  <c r="AC175" i="41"/>
  <c r="AS175" i="41"/>
  <c r="U262" i="41"/>
  <c r="AQ262" i="41"/>
  <c r="BI262" i="41"/>
  <c r="AK264" i="41"/>
  <c r="AN305" i="41" s="1"/>
  <c r="S266" i="41"/>
  <c r="AQ266" i="41"/>
  <c r="I367" i="41"/>
  <c r="Y367" i="41"/>
  <c r="X398" i="41" s="1"/>
  <c r="BE367" i="41"/>
  <c r="BY367" i="41"/>
  <c r="Q369" i="41"/>
  <c r="AM369" i="41"/>
  <c r="BE369" i="41"/>
  <c r="Q371" i="41"/>
  <c r="AW371" i="41"/>
  <c r="AV421" i="41" s="1"/>
  <c r="CA371" i="41"/>
  <c r="BY452" i="41" s="1"/>
  <c r="U373" i="41"/>
  <c r="BG373" i="41"/>
  <c r="U171" i="41"/>
  <c r="G175" i="41"/>
  <c r="AK175" i="41"/>
  <c r="E171" i="41"/>
  <c r="K171" i="41"/>
  <c r="S171" i="41"/>
  <c r="AA171" i="41"/>
  <c r="AQ171" i="41"/>
  <c r="AY171" i="41"/>
  <c r="Q171" i="41"/>
  <c r="AK171" i="41"/>
  <c r="E175" i="41"/>
  <c r="Q175" i="41"/>
  <c r="AG175" i="41"/>
  <c r="K367" i="41"/>
  <c r="J384" i="41" s="1"/>
  <c r="AC367" i="41"/>
  <c r="BM367" i="41"/>
  <c r="CE367" i="41"/>
  <c r="Y369" i="41"/>
  <c r="AQ369" i="41"/>
  <c r="CA369" i="41"/>
  <c r="AC371" i="41"/>
  <c r="AF401" i="41" s="1"/>
  <c r="BE371" i="41"/>
  <c r="CC371" i="41"/>
  <c r="AE373" i="41"/>
  <c r="U60" i="41"/>
  <c r="AG101" i="41"/>
  <c r="Y101" i="41"/>
  <c r="Q101" i="41"/>
  <c r="I101" i="41"/>
  <c r="AK97" i="41"/>
  <c r="AC97" i="41"/>
  <c r="U97" i="41"/>
  <c r="M97" i="41"/>
  <c r="E97" i="41"/>
  <c r="AI101" i="41"/>
  <c r="W101" i="41"/>
  <c r="M101" i="41"/>
  <c r="AA97" i="41"/>
  <c r="Q97" i="41"/>
  <c r="G97" i="41"/>
  <c r="AC101" i="41"/>
  <c r="O101" i="41"/>
  <c r="Y97" i="41"/>
  <c r="K97" i="41"/>
  <c r="AE101" i="41"/>
  <c r="S101" i="41"/>
  <c r="E101" i="41"/>
  <c r="AE97" i="41"/>
  <c r="O97" i="41"/>
  <c r="AI103" i="41"/>
  <c r="S103" i="41"/>
  <c r="E103" i="41"/>
  <c r="AA101" i="41"/>
  <c r="K101" i="41"/>
  <c r="AE99" i="41"/>
  <c r="Q99" i="41"/>
  <c r="AI97" i="41"/>
  <c r="W97" i="41"/>
  <c r="I97" i="41"/>
  <c r="AC99" i="41"/>
  <c r="Q103" i="41"/>
  <c r="M39" i="41"/>
  <c r="M35" i="41"/>
  <c r="U39" i="41"/>
  <c r="U35" i="41"/>
  <c r="U59" i="41"/>
  <c r="S97" i="41"/>
  <c r="G101" i="41"/>
  <c r="AC103" i="41"/>
  <c r="V60" i="41"/>
  <c r="R60" i="41"/>
  <c r="AG97" i="41"/>
  <c r="U101" i="41"/>
  <c r="C354" i="41"/>
  <c r="C357" i="41" s="1"/>
  <c r="BZ450" i="41" s="1"/>
  <c r="C158" i="41"/>
  <c r="C161" i="41" s="1"/>
  <c r="AF209" i="41" s="1"/>
  <c r="C249" i="41"/>
  <c r="C252" i="41" s="1"/>
  <c r="C25" i="41"/>
  <c r="V59" i="41" s="1"/>
  <c r="AK101" i="41"/>
  <c r="AW177" i="41"/>
  <c r="AO177" i="41"/>
  <c r="AG177" i="41"/>
  <c r="Y177" i="41"/>
  <c r="Q177" i="41"/>
  <c r="I177" i="41"/>
  <c r="BA173" i="41"/>
  <c r="AS173" i="41"/>
  <c r="AK173" i="41"/>
  <c r="AJ214" i="41" s="1"/>
  <c r="AC173" i="41"/>
  <c r="U173" i="41"/>
  <c r="M173" i="41"/>
  <c r="E173" i="41"/>
  <c r="H182" i="41" s="1"/>
  <c r="C165" i="41"/>
  <c r="AS177" i="41"/>
  <c r="AI177" i="41"/>
  <c r="W177" i="41"/>
  <c r="M177" i="41"/>
  <c r="AW173" i="41"/>
  <c r="AM173" i="41"/>
  <c r="AA173" i="41"/>
  <c r="Z204" i="41" s="1"/>
  <c r="Q173" i="41"/>
  <c r="G173" i="41"/>
  <c r="E165" i="41"/>
  <c r="S173" i="41"/>
  <c r="R196" i="41" s="1"/>
  <c r="AG173" i="41"/>
  <c r="AU173" i="41"/>
  <c r="E177" i="41"/>
  <c r="S177" i="41"/>
  <c r="AE177" i="41"/>
  <c r="AU177" i="41"/>
  <c r="AE262" i="41"/>
  <c r="V286" i="41"/>
  <c r="AB294" i="41"/>
  <c r="S58" i="41"/>
  <c r="I173" i="41"/>
  <c r="L186" i="41" s="1"/>
  <c r="W173" i="41"/>
  <c r="AI173" i="41"/>
  <c r="AY173" i="41"/>
  <c r="AX228" i="41" s="1"/>
  <c r="G177" i="41"/>
  <c r="U177" i="41"/>
  <c r="AK177" i="41"/>
  <c r="AY177" i="41"/>
  <c r="T194" i="41"/>
  <c r="BK268" i="41"/>
  <c r="BC268" i="41"/>
  <c r="AU268" i="41"/>
  <c r="AM268" i="41"/>
  <c r="AE268" i="41"/>
  <c r="W268" i="41"/>
  <c r="O268" i="41"/>
  <c r="G268" i="41"/>
  <c r="BO268" i="41"/>
  <c r="BE268" i="41"/>
  <c r="AS268" i="41"/>
  <c r="AI268" i="41"/>
  <c r="Y268" i="41"/>
  <c r="M268" i="41"/>
  <c r="BK264" i="41"/>
  <c r="BC264" i="41"/>
  <c r="AU264" i="41"/>
  <c r="AX315" i="41" s="1"/>
  <c r="AM264" i="41"/>
  <c r="AE264" i="41"/>
  <c r="W264" i="41"/>
  <c r="O264" i="41"/>
  <c r="G264" i="41"/>
  <c r="E256" i="41"/>
  <c r="BG268" i="41"/>
  <c r="AQ268" i="41"/>
  <c r="AC268" i="41"/>
  <c r="Q268" i="41"/>
  <c r="BM264" i="41"/>
  <c r="BA264" i="41"/>
  <c r="AQ264" i="41"/>
  <c r="AG264" i="41"/>
  <c r="U264" i="41"/>
  <c r="K264" i="41"/>
  <c r="N279" i="41" s="1"/>
  <c r="G37" i="41"/>
  <c r="J48" i="41" s="1"/>
  <c r="O37" i="41"/>
  <c r="N56" i="41" s="1"/>
  <c r="C46" i="41"/>
  <c r="AE103" i="41"/>
  <c r="W103" i="41"/>
  <c r="O103" i="41"/>
  <c r="G103" i="41"/>
  <c r="AI99" i="41"/>
  <c r="AA99" i="41"/>
  <c r="S99" i="41"/>
  <c r="K99" i="41"/>
  <c r="AG103" i="41"/>
  <c r="U103" i="41"/>
  <c r="K103" i="41"/>
  <c r="AK99" i="41"/>
  <c r="Y99" i="41"/>
  <c r="O99" i="41"/>
  <c r="E99" i="41"/>
  <c r="C87" i="41"/>
  <c r="E91" i="41"/>
  <c r="I99" i="41"/>
  <c r="W99" i="41"/>
  <c r="M103" i="41"/>
  <c r="AA103" i="41"/>
  <c r="O173" i="41"/>
  <c r="AE173" i="41"/>
  <c r="AQ173" i="41"/>
  <c r="AT220" i="41" s="1"/>
  <c r="O177" i="41"/>
  <c r="AC177" i="41"/>
  <c r="AQ177" i="41"/>
  <c r="E264" i="41"/>
  <c r="S264" i="41"/>
  <c r="R287" i="41" s="1"/>
  <c r="AI264" i="41"/>
  <c r="AW264" i="41"/>
  <c r="BI264" i="41"/>
  <c r="AW319" i="41"/>
  <c r="E268" i="41"/>
  <c r="U268" i="41"/>
  <c r="AO268" i="41"/>
  <c r="BI268" i="41"/>
  <c r="G262" i="41"/>
  <c r="BK262" i="41"/>
  <c r="M264" i="41"/>
  <c r="AA264" i="41"/>
  <c r="AO264" i="41"/>
  <c r="BE264" i="41"/>
  <c r="BQ264" i="41"/>
  <c r="BG329" i="41"/>
  <c r="K268" i="41"/>
  <c r="AG268" i="41"/>
  <c r="AY268" i="41"/>
  <c r="BQ268" i="41"/>
  <c r="E37" i="41"/>
  <c r="D46" i="41" s="1"/>
  <c r="M37" i="41"/>
  <c r="U37" i="41"/>
  <c r="I41" i="41"/>
  <c r="C91" i="41"/>
  <c r="G99" i="41"/>
  <c r="U99" i="41"/>
  <c r="AG99" i="41"/>
  <c r="I103" i="41"/>
  <c r="Y103" i="41"/>
  <c r="AK103" i="41"/>
  <c r="AV226" i="41"/>
  <c r="K173" i="41"/>
  <c r="Y173" i="41"/>
  <c r="AO173" i="41"/>
  <c r="K177" i="41"/>
  <c r="AA177" i="41"/>
  <c r="AM177" i="41"/>
  <c r="BA177" i="41"/>
  <c r="C256" i="41"/>
  <c r="Q264" i="41"/>
  <c r="AC264" i="41"/>
  <c r="AS264" i="41"/>
  <c r="BG264" i="41"/>
  <c r="AE297" i="41"/>
  <c r="AQ313" i="41"/>
  <c r="S268" i="41"/>
  <c r="AK268" i="41"/>
  <c r="BA268" i="41"/>
  <c r="N384" i="41"/>
  <c r="AY175" i="41"/>
  <c r="AQ175" i="41"/>
  <c r="AI175" i="41"/>
  <c r="AA175" i="41"/>
  <c r="S175" i="41"/>
  <c r="K175" i="41"/>
  <c r="AU171" i="41"/>
  <c r="AM171" i="41"/>
  <c r="AE171" i="41"/>
  <c r="W171" i="41"/>
  <c r="O171" i="41"/>
  <c r="G171" i="41"/>
  <c r="M171" i="41"/>
  <c r="Y171" i="41"/>
  <c r="AI171" i="41"/>
  <c r="AS171" i="41"/>
  <c r="I175" i="41"/>
  <c r="U175" i="41"/>
  <c r="AE175" i="41"/>
  <c r="AO175" i="41"/>
  <c r="BA175" i="41"/>
  <c r="BM266" i="41"/>
  <c r="BE266" i="41"/>
  <c r="AW266" i="41"/>
  <c r="AO266" i="41"/>
  <c r="AG266" i="41"/>
  <c r="Y266" i="41"/>
  <c r="Q266" i="41"/>
  <c r="I266" i="41"/>
  <c r="BQ266" i="41"/>
  <c r="BG266" i="41"/>
  <c r="AU266" i="41"/>
  <c r="AK266" i="41"/>
  <c r="AA266" i="41"/>
  <c r="O266" i="41"/>
  <c r="E266" i="41"/>
  <c r="BM262" i="41"/>
  <c r="BE262" i="41"/>
  <c r="AW262" i="41"/>
  <c r="AO262" i="41"/>
  <c r="AG262" i="41"/>
  <c r="Y262" i="41"/>
  <c r="Q262" i="41"/>
  <c r="I262" i="41"/>
  <c r="M262" i="41"/>
  <c r="W262" i="41"/>
  <c r="AI262" i="41"/>
  <c r="AS262" i="41"/>
  <c r="BC262" i="41"/>
  <c r="BO262" i="41"/>
  <c r="K266" i="41"/>
  <c r="W266" i="41"/>
  <c r="AM266" i="41"/>
  <c r="BA266" i="41"/>
  <c r="BO266" i="41"/>
  <c r="CA373" i="41"/>
  <c r="BS373" i="41"/>
  <c r="BK373" i="41"/>
  <c r="BC373" i="41"/>
  <c r="AU373" i="41"/>
  <c r="CC373" i="41"/>
  <c r="BU373" i="41"/>
  <c r="BM373" i="41"/>
  <c r="BE373" i="41"/>
  <c r="AW373" i="41"/>
  <c r="AO373" i="41"/>
  <c r="AG373" i="41"/>
  <c r="Y373" i="41"/>
  <c r="Q373" i="41"/>
  <c r="I373" i="41"/>
  <c r="CG369" i="41"/>
  <c r="BY369" i="41"/>
  <c r="BQ369" i="41"/>
  <c r="BI369" i="41"/>
  <c r="BA369" i="41"/>
  <c r="AS369" i="41"/>
  <c r="AK369" i="41"/>
  <c r="AC369" i="41"/>
  <c r="U369" i="41"/>
  <c r="M369" i="41"/>
  <c r="E369" i="41"/>
  <c r="C361" i="41"/>
  <c r="BY373" i="41"/>
  <c r="BI373" i="41"/>
  <c r="AS373" i="41"/>
  <c r="AI373" i="41"/>
  <c r="W373" i="41"/>
  <c r="M373" i="41"/>
  <c r="CC369" i="41"/>
  <c r="BS369" i="41"/>
  <c r="CE373" i="41"/>
  <c r="BO373" i="41"/>
  <c r="AY373" i="41"/>
  <c r="AK373" i="41"/>
  <c r="AA373" i="41"/>
  <c r="O373" i="41"/>
  <c r="E373" i="41"/>
  <c r="CE369" i="41"/>
  <c r="BU369" i="41"/>
  <c r="BK369" i="41"/>
  <c r="AY369" i="41"/>
  <c r="BB424" i="41" s="1"/>
  <c r="AO369" i="41"/>
  <c r="AE369" i="41"/>
  <c r="S369" i="41"/>
  <c r="I369" i="41"/>
  <c r="L382" i="41" s="1"/>
  <c r="CE371" i="41"/>
  <c r="BW371" i="41"/>
  <c r="BO371" i="41"/>
  <c r="BG371" i="41"/>
  <c r="BI431" i="41" s="1"/>
  <c r="AY371" i="41"/>
  <c r="AQ371" i="41"/>
  <c r="AI371" i="41"/>
  <c r="AA371" i="41"/>
  <c r="S371" i="41"/>
  <c r="K371" i="41"/>
  <c r="CA367" i="41"/>
  <c r="BS367" i="41"/>
  <c r="BK367" i="41"/>
  <c r="BC367" i="41"/>
  <c r="AU367" i="41"/>
  <c r="AM367" i="41"/>
  <c r="AE367" i="41"/>
  <c r="W367" i="41"/>
  <c r="O367" i="41"/>
  <c r="G367" i="41"/>
  <c r="CG371" i="41"/>
  <c r="BU371" i="41"/>
  <c r="BK371" i="41"/>
  <c r="BA371" i="41"/>
  <c r="AO371" i="41"/>
  <c r="AE371" i="41"/>
  <c r="U371" i="41"/>
  <c r="I371" i="41"/>
  <c r="BY371" i="41"/>
  <c r="BM371" i="41"/>
  <c r="BC371" i="41"/>
  <c r="AS371" i="41"/>
  <c r="AG371" i="41"/>
  <c r="W371" i="41"/>
  <c r="M371" i="41"/>
  <c r="CC367" i="41"/>
  <c r="BQ367" i="41"/>
  <c r="BG367" i="41"/>
  <c r="AW367" i="41"/>
  <c r="AK367" i="41"/>
  <c r="AA367" i="41"/>
  <c r="Q367" i="41"/>
  <c r="E367" i="41"/>
  <c r="S367" i="41"/>
  <c r="AG367" i="41"/>
  <c r="AS367" i="41"/>
  <c r="BI367" i="41"/>
  <c r="BW367" i="41"/>
  <c r="G369" i="41"/>
  <c r="W369" i="41"/>
  <c r="AI369" i="41"/>
  <c r="AH408" i="41" s="1"/>
  <c r="AW369" i="41"/>
  <c r="BM369" i="41"/>
  <c r="E371" i="41"/>
  <c r="Y371" i="41"/>
  <c r="AU371" i="41"/>
  <c r="BQ371" i="41"/>
  <c r="G373" i="41"/>
  <c r="AC373" i="41"/>
  <c r="BA373" i="41"/>
  <c r="CG373" i="41"/>
  <c r="AY422" i="41"/>
  <c r="BV443" i="41"/>
  <c r="L383" i="41"/>
  <c r="AF403" i="41"/>
  <c r="AI410" i="41"/>
  <c r="AJ409" i="41"/>
  <c r="BS441" i="41"/>
  <c r="AB402" i="41"/>
  <c r="BD430" i="41"/>
  <c r="CJ458" i="41"/>
  <c r="AN411" i="41"/>
  <c r="CG355" i="39"/>
  <c r="CE355" i="39"/>
  <c r="CC355" i="39"/>
  <c r="CA355" i="39"/>
  <c r="BY355" i="39"/>
  <c r="BW355" i="39"/>
  <c r="BU355" i="39"/>
  <c r="BS355" i="39"/>
  <c r="BQ355" i="39"/>
  <c r="BO355" i="39"/>
  <c r="BM355" i="39"/>
  <c r="BK355" i="39"/>
  <c r="BI355" i="39"/>
  <c r="BG355" i="39"/>
  <c r="BE355" i="39"/>
  <c r="BC355" i="39"/>
  <c r="BA355" i="39"/>
  <c r="AY355" i="39"/>
  <c r="AW355" i="39"/>
  <c r="AU355" i="39"/>
  <c r="AS355" i="39"/>
  <c r="AQ355" i="39"/>
  <c r="AO355" i="39"/>
  <c r="AM355" i="39"/>
  <c r="AK355" i="39"/>
  <c r="AI355" i="39"/>
  <c r="AG355" i="39"/>
  <c r="AE355" i="39"/>
  <c r="AC355" i="39"/>
  <c r="AA355" i="39"/>
  <c r="Y355" i="39"/>
  <c r="W355" i="39"/>
  <c r="U355" i="39"/>
  <c r="S355" i="39"/>
  <c r="Q355" i="39"/>
  <c r="O355" i="39"/>
  <c r="M355" i="39"/>
  <c r="K355" i="39"/>
  <c r="I355" i="39"/>
  <c r="G355" i="39"/>
  <c r="C353" i="39"/>
  <c r="C345" i="39"/>
  <c r="C342" i="39"/>
  <c r="BQ250" i="39"/>
  <c r="BO250" i="39"/>
  <c r="BM250" i="39"/>
  <c r="BK250" i="39"/>
  <c r="BI250" i="39"/>
  <c r="BG250" i="39"/>
  <c r="BE250" i="39"/>
  <c r="BC250" i="39"/>
  <c r="BA250" i="39"/>
  <c r="AY250" i="39"/>
  <c r="AW250" i="39"/>
  <c r="AU250" i="39"/>
  <c r="AS250" i="39"/>
  <c r="AQ250" i="39"/>
  <c r="AO250" i="39"/>
  <c r="AM250" i="39"/>
  <c r="AK250" i="39"/>
  <c r="AI250" i="39"/>
  <c r="AG250" i="39"/>
  <c r="AE250" i="39"/>
  <c r="AC250" i="39"/>
  <c r="AA250" i="39"/>
  <c r="Y250" i="39"/>
  <c r="W250" i="39"/>
  <c r="U250" i="39"/>
  <c r="S250" i="39"/>
  <c r="Q250" i="39"/>
  <c r="O250" i="39"/>
  <c r="M250" i="39"/>
  <c r="K250" i="39"/>
  <c r="I250" i="39"/>
  <c r="G250" i="39"/>
  <c r="C248" i="39"/>
  <c r="C240" i="39"/>
  <c r="C237" i="39"/>
  <c r="BA167" i="39"/>
  <c r="AK163" i="39"/>
  <c r="E163" i="39"/>
  <c r="BA161" i="39"/>
  <c r="AY161" i="39"/>
  <c r="AW161" i="39"/>
  <c r="AW163" i="39" s="1"/>
  <c r="AU161" i="39"/>
  <c r="AS161" i="39"/>
  <c r="AQ161" i="39"/>
  <c r="AO161" i="39"/>
  <c r="AO163" i="39" s="1"/>
  <c r="AM161" i="39"/>
  <c r="AM163" i="39" s="1"/>
  <c r="AK161" i="39"/>
  <c r="AI161" i="39"/>
  <c r="AG161" i="39"/>
  <c r="AG163" i="39" s="1"/>
  <c r="AE161" i="39"/>
  <c r="AE163" i="39" s="1"/>
  <c r="AC161" i="39"/>
  <c r="AA161" i="39"/>
  <c r="Y161" i="39"/>
  <c r="Y167" i="39" s="1"/>
  <c r="W161" i="39"/>
  <c r="W163" i="39" s="1"/>
  <c r="U161" i="39"/>
  <c r="S161" i="39"/>
  <c r="Q161" i="39"/>
  <c r="Q167" i="39" s="1"/>
  <c r="O161" i="39"/>
  <c r="O163" i="39" s="1"/>
  <c r="M161" i="39"/>
  <c r="K161" i="39"/>
  <c r="K167" i="39" s="1"/>
  <c r="I161" i="39"/>
  <c r="I163" i="39" s="1"/>
  <c r="G161" i="39"/>
  <c r="G163" i="39" s="1"/>
  <c r="C159" i="39"/>
  <c r="U167" i="39" s="1"/>
  <c r="C151" i="39"/>
  <c r="C148" i="39"/>
  <c r="AM169" i="39" s="1"/>
  <c r="AK89" i="39"/>
  <c r="AI89" i="39"/>
  <c r="AG89" i="39"/>
  <c r="AE89" i="39"/>
  <c r="AC89" i="39"/>
  <c r="AA89" i="39"/>
  <c r="Y89" i="39"/>
  <c r="W89" i="39"/>
  <c r="U89" i="39"/>
  <c r="S89" i="39"/>
  <c r="Q89" i="39"/>
  <c r="O89" i="39"/>
  <c r="M89" i="39"/>
  <c r="K89" i="39"/>
  <c r="I89" i="39"/>
  <c r="G89" i="39"/>
  <c r="C87" i="39"/>
  <c r="C79" i="39"/>
  <c r="C76" i="39"/>
  <c r="E39" i="39"/>
  <c r="E35" i="39"/>
  <c r="U33" i="39"/>
  <c r="U39" i="39" s="1"/>
  <c r="S33" i="39"/>
  <c r="S39" i="39" s="1"/>
  <c r="Q33" i="39"/>
  <c r="Q35" i="39" s="1"/>
  <c r="O33" i="39"/>
  <c r="O35" i="39" s="1"/>
  <c r="M33" i="39"/>
  <c r="M35" i="39" s="1"/>
  <c r="K33" i="39"/>
  <c r="K39" i="39" s="1"/>
  <c r="I33" i="39"/>
  <c r="I39" i="39" s="1"/>
  <c r="G33" i="39"/>
  <c r="G22" i="39"/>
  <c r="C22" i="39" s="1"/>
  <c r="C150" i="39" s="1"/>
  <c r="C20" i="39"/>
  <c r="Q41" i="39" s="1"/>
  <c r="BU373" i="32"/>
  <c r="CG367" i="32"/>
  <c r="CG373" i="32" s="1"/>
  <c r="CE367" i="32"/>
  <c r="CE373" i="32" s="1"/>
  <c r="CC367" i="32"/>
  <c r="CA367" i="32"/>
  <c r="BY367" i="32"/>
  <c r="BW367" i="32"/>
  <c r="BW373" i="32" s="1"/>
  <c r="BU367" i="32"/>
  <c r="BS367" i="32"/>
  <c r="BQ367" i="32"/>
  <c r="BO367" i="32"/>
  <c r="BO373" i="32" s="1"/>
  <c r="BM367" i="32"/>
  <c r="BM369" i="32" s="1"/>
  <c r="BK367" i="32"/>
  <c r="BI367" i="32"/>
  <c r="BG367" i="32"/>
  <c r="BG373" i="32" s="1"/>
  <c r="BE367" i="32"/>
  <c r="BE369" i="32" s="1"/>
  <c r="BC367" i="32"/>
  <c r="BA367" i="32"/>
  <c r="AY367" i="32"/>
  <c r="AW367" i="32"/>
  <c r="AW369" i="32" s="1"/>
  <c r="AU367" i="32"/>
  <c r="AS367" i="32"/>
  <c r="AQ367" i="32"/>
  <c r="AQ373" i="32" s="1"/>
  <c r="AO367" i="32"/>
  <c r="AO369" i="32" s="1"/>
  <c r="AM367" i="32"/>
  <c r="AK367" i="32"/>
  <c r="AI367" i="32"/>
  <c r="AI373" i="32" s="1"/>
  <c r="AG367" i="32"/>
  <c r="AG369" i="32" s="1"/>
  <c r="AE367" i="32"/>
  <c r="AC367" i="32"/>
  <c r="AA367" i="32"/>
  <c r="Y367" i="32"/>
  <c r="Y369" i="32" s="1"/>
  <c r="W367" i="32"/>
  <c r="U367" i="32"/>
  <c r="S367" i="32"/>
  <c r="S373" i="32" s="1"/>
  <c r="Q367" i="32"/>
  <c r="Q369" i="32" s="1"/>
  <c r="O367" i="32"/>
  <c r="M367" i="32"/>
  <c r="K367" i="32"/>
  <c r="K373" i="32" s="1"/>
  <c r="I367" i="32"/>
  <c r="I369" i="32" s="1"/>
  <c r="G367" i="32"/>
  <c r="C365" i="32"/>
  <c r="CC373" i="32" s="1"/>
  <c r="C357" i="32"/>
  <c r="C354" i="32"/>
  <c r="BK375" i="32" s="1"/>
  <c r="BQ260" i="32"/>
  <c r="BO260" i="32"/>
  <c r="BM260" i="32"/>
  <c r="BK260" i="32"/>
  <c r="BI260" i="32"/>
  <c r="BG260" i="32"/>
  <c r="BE260" i="32"/>
  <c r="BC260" i="32"/>
  <c r="BA260" i="32"/>
  <c r="G260" i="32"/>
  <c r="AY260" i="32"/>
  <c r="AW260" i="32"/>
  <c r="AU260" i="32"/>
  <c r="AS260" i="32"/>
  <c r="AQ260" i="32"/>
  <c r="AO260" i="32"/>
  <c r="AM260" i="32"/>
  <c r="AK260" i="32"/>
  <c r="AI260" i="32"/>
  <c r="AG260" i="32"/>
  <c r="AE260" i="32"/>
  <c r="AC260" i="32"/>
  <c r="AA260" i="32"/>
  <c r="Y260" i="32"/>
  <c r="W260" i="32"/>
  <c r="U260" i="32"/>
  <c r="S260" i="32"/>
  <c r="Q260" i="32"/>
  <c r="O260" i="32"/>
  <c r="M260" i="32"/>
  <c r="K260" i="32"/>
  <c r="I260" i="32"/>
  <c r="C258" i="32"/>
  <c r="E266" i="32" s="1"/>
  <c r="C250" i="32"/>
  <c r="C155" i="32"/>
  <c r="BA168" i="32"/>
  <c r="AY168" i="32"/>
  <c r="AW168" i="32"/>
  <c r="AU168" i="32"/>
  <c r="AS168" i="32"/>
  <c r="AQ168" i="32"/>
  <c r="AO168" i="32"/>
  <c r="AM168" i="32"/>
  <c r="AK168" i="32"/>
  <c r="G168" i="32"/>
  <c r="AI168" i="32"/>
  <c r="AG168" i="32"/>
  <c r="AE168" i="32"/>
  <c r="AC168" i="32"/>
  <c r="AA168" i="32"/>
  <c r="Y168" i="32"/>
  <c r="W168" i="32"/>
  <c r="U168" i="32"/>
  <c r="S168" i="32"/>
  <c r="Q168" i="32"/>
  <c r="O168" i="32"/>
  <c r="M168" i="32"/>
  <c r="K168" i="32"/>
  <c r="I168" i="32"/>
  <c r="C166" i="32"/>
  <c r="AW176" i="32" s="1"/>
  <c r="C158" i="32"/>
  <c r="C80" i="32"/>
  <c r="E89" i="32" s="1"/>
  <c r="C91" i="32"/>
  <c r="AI99" i="32" s="1"/>
  <c r="C83" i="32"/>
  <c r="E39" i="32"/>
  <c r="E35" i="32"/>
  <c r="G22" i="32"/>
  <c r="C22" i="32" s="1"/>
  <c r="C157" i="32" s="1"/>
  <c r="AK93" i="32"/>
  <c r="AI93" i="32"/>
  <c r="AG93" i="32"/>
  <c r="AE93" i="32"/>
  <c r="AC93" i="32"/>
  <c r="AA93" i="32"/>
  <c r="Y93" i="32"/>
  <c r="W93" i="32"/>
  <c r="U93" i="32"/>
  <c r="S93" i="32"/>
  <c r="Q93" i="32"/>
  <c r="O93" i="32"/>
  <c r="M93" i="32"/>
  <c r="K93" i="32"/>
  <c r="I93" i="32"/>
  <c r="G93" i="32"/>
  <c r="U33" i="32"/>
  <c r="U35" i="32" s="1"/>
  <c r="S33" i="32"/>
  <c r="S35" i="32" s="1"/>
  <c r="Q33" i="32"/>
  <c r="Q35" i="32" s="1"/>
  <c r="O33" i="32"/>
  <c r="O35" i="32" s="1"/>
  <c r="M33" i="32"/>
  <c r="M35" i="32" s="1"/>
  <c r="K33" i="32"/>
  <c r="K35" i="32" s="1"/>
  <c r="I33" i="32"/>
  <c r="I35" i="32" s="1"/>
  <c r="G33" i="32"/>
  <c r="G35" i="32" s="1"/>
  <c r="C20" i="32"/>
  <c r="E41" i="32" s="1"/>
  <c r="AC167" i="39" l="1"/>
  <c r="E157" i="39"/>
  <c r="S167" i="39"/>
  <c r="M165" i="39"/>
  <c r="BA258" i="39"/>
  <c r="AY252" i="39"/>
  <c r="Q39" i="39"/>
  <c r="P57" i="39" s="1"/>
  <c r="G41" i="39"/>
  <c r="H47" i="39" s="1"/>
  <c r="O39" i="39"/>
  <c r="Y254" i="39"/>
  <c r="U258" i="39"/>
  <c r="C29" i="39"/>
  <c r="S59" i="39" s="1"/>
  <c r="M39" i="39"/>
  <c r="S41" i="39"/>
  <c r="U59" i="39" s="1"/>
  <c r="AS165" i="39"/>
  <c r="AV214" i="39" s="1"/>
  <c r="O169" i="39"/>
  <c r="O256" i="39"/>
  <c r="BO361" i="39"/>
  <c r="K37" i="39"/>
  <c r="BO357" i="39"/>
  <c r="U41" i="39"/>
  <c r="Q254" i="39"/>
  <c r="W256" i="39"/>
  <c r="Z280" i="39" s="1"/>
  <c r="S361" i="39"/>
  <c r="C25" i="39"/>
  <c r="G50" i="39" s="1"/>
  <c r="I35" i="39"/>
  <c r="I37" i="39"/>
  <c r="E41" i="39"/>
  <c r="F45" i="39" s="1"/>
  <c r="O41" i="39"/>
  <c r="M55" i="39" s="1"/>
  <c r="AE169" i="39"/>
  <c r="AC163" i="39"/>
  <c r="AB198" i="39" s="1"/>
  <c r="BA163" i="39"/>
  <c r="I167" i="39"/>
  <c r="AS167" i="39"/>
  <c r="AA252" i="39"/>
  <c r="AW254" i="39"/>
  <c r="M258" i="39"/>
  <c r="AS357" i="39"/>
  <c r="E29" i="39"/>
  <c r="S35" i="39"/>
  <c r="Q37" i="39"/>
  <c r="P58" i="39" s="1"/>
  <c r="K41" i="39"/>
  <c r="I51" i="39" s="1"/>
  <c r="AS258" i="39"/>
  <c r="M357" i="39"/>
  <c r="U35" i="39"/>
  <c r="M41" i="39"/>
  <c r="K53" i="39" s="1"/>
  <c r="AI95" i="39"/>
  <c r="AA167" i="39"/>
  <c r="AI167" i="39"/>
  <c r="AQ167" i="39"/>
  <c r="AY167" i="39"/>
  <c r="M163" i="39"/>
  <c r="P182" i="39" s="1"/>
  <c r="AU163" i="39"/>
  <c r="E167" i="39"/>
  <c r="AK167" i="39"/>
  <c r="AI206" i="39" s="1"/>
  <c r="AU169" i="39"/>
  <c r="S252" i="39"/>
  <c r="AU256" i="39"/>
  <c r="U357" i="39"/>
  <c r="AY361" i="39"/>
  <c r="AC268" i="32"/>
  <c r="BO262" i="32"/>
  <c r="BC268" i="32"/>
  <c r="BC262" i="32"/>
  <c r="BK262" i="32"/>
  <c r="BE262" i="32"/>
  <c r="BD325" i="32" s="1"/>
  <c r="AC373" i="32"/>
  <c r="BY373" i="32"/>
  <c r="CD451" i="41"/>
  <c r="AE402" i="41"/>
  <c r="AY316" i="41"/>
  <c r="AR218" i="41"/>
  <c r="BB319" i="41"/>
  <c r="BR441" i="41"/>
  <c r="AN409" i="41"/>
  <c r="BR443" i="41"/>
  <c r="AZ421" i="41"/>
  <c r="BO441" i="41"/>
  <c r="BL438" i="41"/>
  <c r="BF327" i="41"/>
  <c r="J188" i="41"/>
  <c r="BP337" i="41"/>
  <c r="AZ321" i="41"/>
  <c r="N283" i="41"/>
  <c r="F274" i="41"/>
  <c r="T60" i="41"/>
  <c r="BD429" i="41"/>
  <c r="V393" i="41"/>
  <c r="T289" i="41"/>
  <c r="BD230" i="41"/>
  <c r="AK303" i="41"/>
  <c r="J52" i="41"/>
  <c r="BK329" i="41"/>
  <c r="BA319" i="41"/>
  <c r="S61" i="41"/>
  <c r="BR440" i="41"/>
  <c r="Q59" i="41"/>
  <c r="AB296" i="41"/>
  <c r="I51" i="41"/>
  <c r="BU444" i="41"/>
  <c r="H186" i="41"/>
  <c r="P56" i="41"/>
  <c r="BH433" i="41"/>
  <c r="Q388" i="41"/>
  <c r="AG403" i="41"/>
  <c r="T394" i="41"/>
  <c r="CF458" i="41"/>
  <c r="BH329" i="41"/>
  <c r="AB398" i="41"/>
  <c r="AZ226" i="41"/>
  <c r="L52" i="41"/>
  <c r="J47" i="41"/>
  <c r="AT416" i="41"/>
  <c r="AS415" i="41"/>
  <c r="N387" i="41"/>
  <c r="BX446" i="41"/>
  <c r="AJ305" i="41"/>
  <c r="I48" i="41"/>
  <c r="L386" i="41"/>
  <c r="BM331" i="41"/>
  <c r="BN332" i="41"/>
  <c r="AD295" i="41"/>
  <c r="J379" i="41"/>
  <c r="L280" i="41"/>
  <c r="BK434" i="41"/>
  <c r="BA323" i="41"/>
  <c r="BB322" i="41"/>
  <c r="BF430" i="41"/>
  <c r="BH430" i="41"/>
  <c r="BH429" i="41"/>
  <c r="H382" i="41"/>
  <c r="BT337" i="41"/>
  <c r="BB318" i="41"/>
  <c r="J276" i="41"/>
  <c r="BN330" i="41"/>
  <c r="BF322" i="41"/>
  <c r="V196" i="41"/>
  <c r="K53" i="41"/>
  <c r="P58" i="41"/>
  <c r="AR415" i="41"/>
  <c r="S393" i="41"/>
  <c r="BZ451" i="41"/>
  <c r="R387" i="41"/>
  <c r="I380" i="41"/>
  <c r="AP414" i="41"/>
  <c r="U391" i="41"/>
  <c r="CF456" i="41"/>
  <c r="AN414" i="41"/>
  <c r="CD456" i="41"/>
  <c r="BN440" i="41"/>
  <c r="K276" i="41"/>
  <c r="AR312" i="41"/>
  <c r="AA297" i="41"/>
  <c r="AE298" i="41"/>
  <c r="AG303" i="41"/>
  <c r="AP310" i="41"/>
  <c r="X288" i="41"/>
  <c r="Z295" i="41"/>
  <c r="X289" i="41"/>
  <c r="AX318" i="41"/>
  <c r="K281" i="41"/>
  <c r="R58" i="41"/>
  <c r="AP307" i="41"/>
  <c r="AX316" i="41"/>
  <c r="AL302" i="41"/>
  <c r="P194" i="41"/>
  <c r="BI331" i="41"/>
  <c r="AH298" i="41"/>
  <c r="J274" i="41"/>
  <c r="R55" i="41"/>
  <c r="O57" i="41"/>
  <c r="N52" i="41"/>
  <c r="C45" i="41"/>
  <c r="CE454" i="41"/>
  <c r="AD402" i="41"/>
  <c r="O390" i="41"/>
  <c r="AS311" i="41"/>
  <c r="AP311" i="41"/>
  <c r="L50" i="41"/>
  <c r="AP411" i="41"/>
  <c r="AX424" i="41"/>
  <c r="BJ330" i="41"/>
  <c r="AG299" i="41"/>
  <c r="I275" i="41"/>
  <c r="Q287" i="41"/>
  <c r="F379" i="41"/>
  <c r="P386" i="41"/>
  <c r="AV312" i="41"/>
  <c r="AF296" i="41"/>
  <c r="BH328" i="41"/>
  <c r="T288" i="41"/>
  <c r="O281" i="41"/>
  <c r="AZ230" i="41"/>
  <c r="AH302" i="41"/>
  <c r="E275" i="41"/>
  <c r="BG430" i="41"/>
  <c r="BN438" i="41"/>
  <c r="BT446" i="41"/>
  <c r="BD426" i="41"/>
  <c r="Y294" i="41"/>
  <c r="BO332" i="41"/>
  <c r="AU313" i="41"/>
  <c r="BL328" i="41"/>
  <c r="S289" i="41"/>
  <c r="BJ329" i="41"/>
  <c r="AD298" i="41"/>
  <c r="U91" i="39"/>
  <c r="T118" i="39" s="1"/>
  <c r="G95" i="39"/>
  <c r="AE91" i="39"/>
  <c r="AA91" i="39"/>
  <c r="AD124" i="39" s="1"/>
  <c r="O97" i="39"/>
  <c r="K91" i="39"/>
  <c r="AG95" i="39"/>
  <c r="O91" i="39"/>
  <c r="K95" i="39"/>
  <c r="U163" i="39"/>
  <c r="AS163" i="39"/>
  <c r="AC165" i="39"/>
  <c r="M167" i="39"/>
  <c r="AO167" i="39"/>
  <c r="BG252" i="39"/>
  <c r="BE254" i="39"/>
  <c r="BC256" i="39"/>
  <c r="BC357" i="39"/>
  <c r="E357" i="39"/>
  <c r="AK357" i="39"/>
  <c r="AO359" i="39"/>
  <c r="Q95" i="39"/>
  <c r="W95" i="39"/>
  <c r="E91" i="39"/>
  <c r="AA95" i="39"/>
  <c r="AK91" i="39"/>
  <c r="AC357" i="39"/>
  <c r="BY357" i="39"/>
  <c r="CE361" i="39"/>
  <c r="U369" i="32"/>
  <c r="CA373" i="32"/>
  <c r="AS369" i="32"/>
  <c r="BS373" i="32"/>
  <c r="AO411" i="41"/>
  <c r="AP416" i="41"/>
  <c r="AC294" i="41"/>
  <c r="CF453" i="41"/>
  <c r="AO412" i="41"/>
  <c r="S390" i="41"/>
  <c r="AF402" i="41"/>
  <c r="Q391" i="41"/>
  <c r="BC430" i="41"/>
  <c r="AC403" i="41"/>
  <c r="BP438" i="41"/>
  <c r="AR414" i="41"/>
  <c r="BD321" i="41"/>
  <c r="R286" i="41"/>
  <c r="V287" i="41"/>
  <c r="AT315" i="41"/>
  <c r="F48" i="41"/>
  <c r="AN218" i="41"/>
  <c r="AD204" i="41"/>
  <c r="P389" i="41"/>
  <c r="CC453" i="41"/>
  <c r="J279" i="41"/>
  <c r="AO311" i="41"/>
  <c r="R56" i="41"/>
  <c r="X394" i="41"/>
  <c r="BX450" i="41"/>
  <c r="CH456" i="41"/>
  <c r="U287" i="41"/>
  <c r="AT311" i="41"/>
  <c r="AK213" i="41"/>
  <c r="AL307" i="41"/>
  <c r="BB228" i="41"/>
  <c r="N188" i="41"/>
  <c r="AM411" i="41"/>
  <c r="O387" i="41"/>
  <c r="G379" i="41"/>
  <c r="BI433" i="41"/>
  <c r="AC401" i="41"/>
  <c r="AY318" i="41"/>
  <c r="M280" i="41"/>
  <c r="BR337" i="41"/>
  <c r="AD297" i="41"/>
  <c r="BB321" i="41"/>
  <c r="P283" i="41"/>
  <c r="F378" i="41"/>
  <c r="H378" i="41"/>
  <c r="D378" i="41"/>
  <c r="O386" i="41"/>
  <c r="P385" i="41"/>
  <c r="L385" i="41"/>
  <c r="M385" i="41"/>
  <c r="K386" i="41"/>
  <c r="W394" i="41"/>
  <c r="X393" i="41"/>
  <c r="T393" i="41"/>
  <c r="S394" i="41"/>
  <c r="U393" i="41"/>
  <c r="R388" i="41"/>
  <c r="N388" i="41"/>
  <c r="P388" i="41"/>
  <c r="AV420" i="41"/>
  <c r="AX420" i="41"/>
  <c r="AT420" i="41"/>
  <c r="AG408" i="41"/>
  <c r="AI407" i="41"/>
  <c r="AH407" i="41"/>
  <c r="AL407" i="41"/>
  <c r="AK408" i="41"/>
  <c r="BM440" i="41"/>
  <c r="BO439" i="41"/>
  <c r="BR439" i="41"/>
  <c r="BN439" i="41"/>
  <c r="BQ440" i="41"/>
  <c r="Q387" i="41"/>
  <c r="P387" i="41"/>
  <c r="M387" i="41"/>
  <c r="BP439" i="41"/>
  <c r="BM439" i="41"/>
  <c r="BQ439" i="41"/>
  <c r="O385" i="41"/>
  <c r="K385" i="41"/>
  <c r="N385" i="41"/>
  <c r="BK433" i="41"/>
  <c r="BG433" i="41"/>
  <c r="BJ433" i="41"/>
  <c r="Z397" i="41"/>
  <c r="AA397" i="41"/>
  <c r="W397" i="41"/>
  <c r="AW419" i="41"/>
  <c r="AS419" i="41"/>
  <c r="AV419" i="41"/>
  <c r="Y291" i="41"/>
  <c r="Z290" i="41"/>
  <c r="V290" i="41"/>
  <c r="W290" i="41"/>
  <c r="U291" i="41"/>
  <c r="AT313" i="41"/>
  <c r="AR313" i="41"/>
  <c r="AV313" i="41"/>
  <c r="AR309" i="41"/>
  <c r="AN309" i="41"/>
  <c r="AP309" i="41"/>
  <c r="G273" i="41"/>
  <c r="D272" i="41"/>
  <c r="E272" i="41"/>
  <c r="H272" i="41"/>
  <c r="C273" i="41"/>
  <c r="AW315" i="41"/>
  <c r="AX314" i="41"/>
  <c r="AT314" i="41"/>
  <c r="AS315" i="41"/>
  <c r="AU314" i="41"/>
  <c r="O285" i="41"/>
  <c r="Q284" i="41"/>
  <c r="T284" i="41"/>
  <c r="P284" i="41"/>
  <c r="S285" i="41"/>
  <c r="O194" i="41"/>
  <c r="F182" i="41"/>
  <c r="E181" i="41"/>
  <c r="AZ225" i="41"/>
  <c r="AH210" i="41"/>
  <c r="Z199" i="41"/>
  <c r="Q193" i="41"/>
  <c r="F183" i="41"/>
  <c r="AW225" i="41"/>
  <c r="AJ209" i="41"/>
  <c r="AA206" i="41"/>
  <c r="R194" i="41"/>
  <c r="P193" i="41"/>
  <c r="R191" i="41"/>
  <c r="AX223" i="41"/>
  <c r="O190" i="41"/>
  <c r="AK216" i="41"/>
  <c r="W202" i="41"/>
  <c r="AE206" i="41"/>
  <c r="AU222" i="41"/>
  <c r="X201" i="41"/>
  <c r="AQ222" i="41"/>
  <c r="J183" i="41"/>
  <c r="AN213" i="41"/>
  <c r="V199" i="41"/>
  <c r="AS221" i="41"/>
  <c r="C182" i="41"/>
  <c r="I184" i="41"/>
  <c r="AS224" i="41"/>
  <c r="AT223" i="41"/>
  <c r="AL214" i="41"/>
  <c r="P189" i="41"/>
  <c r="AM215" i="41"/>
  <c r="AL215" i="41"/>
  <c r="M192" i="41"/>
  <c r="AF205" i="41"/>
  <c r="AV221" i="41"/>
  <c r="AA202" i="41"/>
  <c r="U200" i="41"/>
  <c r="AJ213" i="41"/>
  <c r="Y200" i="41"/>
  <c r="AV225" i="41"/>
  <c r="G182" i="41"/>
  <c r="S194" i="41"/>
  <c r="K190" i="41"/>
  <c r="AG209" i="41"/>
  <c r="AU226" i="41"/>
  <c r="BN331" i="41"/>
  <c r="BJ331" i="41"/>
  <c r="BL331" i="41"/>
  <c r="AQ308" i="41"/>
  <c r="AP308" i="41"/>
  <c r="AM308" i="41"/>
  <c r="D273" i="41"/>
  <c r="H273" i="41"/>
  <c r="J186" i="41"/>
  <c r="AB129" i="41"/>
  <c r="AC129" i="41"/>
  <c r="Y129" i="41"/>
  <c r="AH135" i="41"/>
  <c r="AI135" i="41"/>
  <c r="AE135" i="41"/>
  <c r="AC205" i="41"/>
  <c r="AW223" i="41"/>
  <c r="AV223" i="41"/>
  <c r="AS223" i="41"/>
  <c r="AP215" i="41"/>
  <c r="I110" i="41"/>
  <c r="J109" i="41"/>
  <c r="F109" i="41"/>
  <c r="G109" i="41"/>
  <c r="E110" i="41"/>
  <c r="AW224" i="41"/>
  <c r="L112" i="41"/>
  <c r="H112" i="41"/>
  <c r="J112" i="41"/>
  <c r="T121" i="41"/>
  <c r="Q121" i="41"/>
  <c r="U121" i="41"/>
  <c r="E107" i="41"/>
  <c r="C108" i="41"/>
  <c r="G108" i="41"/>
  <c r="D107" i="41"/>
  <c r="H107" i="41"/>
  <c r="AB128" i="41"/>
  <c r="Z128" i="41"/>
  <c r="X128" i="41"/>
  <c r="T120" i="41"/>
  <c r="P120" i="41"/>
  <c r="R120" i="41"/>
  <c r="AI137" i="41"/>
  <c r="AL137" i="41"/>
  <c r="AG138" i="41"/>
  <c r="AK138" i="41"/>
  <c r="AH137" i="41"/>
  <c r="AD132" i="41"/>
  <c r="AF132" i="41"/>
  <c r="AB132" i="41"/>
  <c r="W128" i="41"/>
  <c r="Y127" i="41"/>
  <c r="AA128" i="41"/>
  <c r="AB127" i="41"/>
  <c r="X127" i="41"/>
  <c r="N386" i="41"/>
  <c r="E379" i="41"/>
  <c r="H379" i="41"/>
  <c r="I379" i="41"/>
  <c r="G378" i="41"/>
  <c r="H377" i="41"/>
  <c r="D377" i="41"/>
  <c r="C378" i="41"/>
  <c r="E377" i="41"/>
  <c r="AR418" i="41"/>
  <c r="AV418" i="41"/>
  <c r="AT418" i="41"/>
  <c r="T390" i="41"/>
  <c r="P390" i="41"/>
  <c r="R390" i="41"/>
  <c r="BF432" i="41"/>
  <c r="BJ432" i="41"/>
  <c r="BH432" i="41"/>
  <c r="Y396" i="41"/>
  <c r="Z395" i="41"/>
  <c r="V395" i="41"/>
  <c r="U396" i="41"/>
  <c r="W395" i="41"/>
  <c r="BK438" i="41"/>
  <c r="BM437" i="41"/>
  <c r="BO438" i="41"/>
  <c r="BP437" i="41"/>
  <c r="BL437" i="41"/>
  <c r="AE403" i="41"/>
  <c r="AG404" i="41"/>
  <c r="AC404" i="41"/>
  <c r="AH403" i="41"/>
  <c r="AD403" i="41"/>
  <c r="BS446" i="41"/>
  <c r="BU445" i="41"/>
  <c r="BW446" i="41"/>
  <c r="BX445" i="41"/>
  <c r="BT445" i="41"/>
  <c r="Z396" i="41"/>
  <c r="X396" i="41"/>
  <c r="V396" i="41"/>
  <c r="BD428" i="41"/>
  <c r="BB428" i="41"/>
  <c r="BF428" i="41"/>
  <c r="K383" i="41"/>
  <c r="N383" i="41"/>
  <c r="M384" i="41"/>
  <c r="I384" i="41"/>
  <c r="J383" i="41"/>
  <c r="AO416" i="41"/>
  <c r="AQ415" i="41"/>
  <c r="AT415" i="41"/>
  <c r="AP415" i="41"/>
  <c r="AS416" i="41"/>
  <c r="AR416" i="41"/>
  <c r="BU448" i="41"/>
  <c r="BW447" i="41"/>
  <c r="BY448" i="41"/>
  <c r="BV447" i="41"/>
  <c r="BZ447" i="41"/>
  <c r="AB399" i="41"/>
  <c r="AC399" i="41"/>
  <c r="Y399" i="41"/>
  <c r="CF455" i="41"/>
  <c r="CC455" i="41"/>
  <c r="CG455" i="41"/>
  <c r="U395" i="41"/>
  <c r="X395" i="41"/>
  <c r="Y395" i="41"/>
  <c r="CA449" i="41"/>
  <c r="BW449" i="41"/>
  <c r="BZ449" i="41"/>
  <c r="AH405" i="41"/>
  <c r="AI405" i="41"/>
  <c r="AE405" i="41"/>
  <c r="BK437" i="41"/>
  <c r="BN437" i="41"/>
  <c r="BO437" i="41"/>
  <c r="BE427" i="41"/>
  <c r="BA427" i="41"/>
  <c r="BD427" i="41"/>
  <c r="BP440" i="41"/>
  <c r="BQ335" i="41"/>
  <c r="BM335" i="41"/>
  <c r="BO334" i="41"/>
  <c r="BN334" i="41"/>
  <c r="BR334" i="41"/>
  <c r="I279" i="41"/>
  <c r="J278" i="41"/>
  <c r="M279" i="41"/>
  <c r="K278" i="41"/>
  <c r="N278" i="41"/>
  <c r="L279" i="41"/>
  <c r="AH303" i="41"/>
  <c r="AJ303" i="41"/>
  <c r="AL303" i="41"/>
  <c r="T285" i="41"/>
  <c r="R285" i="41"/>
  <c r="P285" i="41"/>
  <c r="AZ317" i="41"/>
  <c r="AV317" i="41"/>
  <c r="AX317" i="41"/>
  <c r="Q283" i="41"/>
  <c r="R282" i="41"/>
  <c r="N282" i="41"/>
  <c r="M283" i="41"/>
  <c r="O282" i="41"/>
  <c r="BJ326" i="41"/>
  <c r="BF326" i="41"/>
  <c r="BI327" i="41"/>
  <c r="BG326" i="41"/>
  <c r="BE327" i="41"/>
  <c r="W293" i="41"/>
  <c r="Y292" i="41"/>
  <c r="AA293" i="41"/>
  <c r="X292" i="41"/>
  <c r="AB292" i="41"/>
  <c r="BC325" i="41"/>
  <c r="BE324" i="41"/>
  <c r="BH324" i="41"/>
  <c r="BD324" i="41"/>
  <c r="BG325" i="41"/>
  <c r="AC208" i="41"/>
  <c r="AE207" i="41"/>
  <c r="AD207" i="41"/>
  <c r="AH207" i="41"/>
  <c r="AG208" i="41"/>
  <c r="AJ212" i="41"/>
  <c r="AH212" i="41"/>
  <c r="AL212" i="41"/>
  <c r="R192" i="41"/>
  <c r="P192" i="41"/>
  <c r="N192" i="41"/>
  <c r="AX224" i="41"/>
  <c r="AV224" i="41"/>
  <c r="AT224" i="41"/>
  <c r="AG212" i="41"/>
  <c r="AH211" i="41"/>
  <c r="AL211" i="41"/>
  <c r="AK212" i="41"/>
  <c r="AI211" i="41"/>
  <c r="AI210" i="41"/>
  <c r="AK215" i="41"/>
  <c r="AO215" i="41"/>
  <c r="AN215" i="41"/>
  <c r="AE210" i="41"/>
  <c r="AM139" i="41"/>
  <c r="AI139" i="41"/>
  <c r="AL139" i="41"/>
  <c r="BS336" i="41"/>
  <c r="BO336" i="41"/>
  <c r="BR336" i="41"/>
  <c r="AZ426" i="41"/>
  <c r="W288" i="41"/>
  <c r="S288" i="41"/>
  <c r="V288" i="41"/>
  <c r="BH327" i="41"/>
  <c r="AS219" i="41"/>
  <c r="AO219" i="41"/>
  <c r="AR219" i="41"/>
  <c r="AI214" i="41"/>
  <c r="E184" i="41"/>
  <c r="V198" i="41"/>
  <c r="O115" i="41"/>
  <c r="K115" i="41"/>
  <c r="N115" i="41"/>
  <c r="H109" i="41"/>
  <c r="I109" i="41"/>
  <c r="E109" i="41"/>
  <c r="O284" i="41"/>
  <c r="R284" i="41"/>
  <c r="S284" i="41"/>
  <c r="AU312" i="41"/>
  <c r="AQ312" i="41"/>
  <c r="AT312" i="41"/>
  <c r="M282" i="41"/>
  <c r="P282" i="41"/>
  <c r="Q282" i="41"/>
  <c r="AS314" i="41"/>
  <c r="AV314" i="41"/>
  <c r="AW314" i="41"/>
  <c r="AD206" i="41"/>
  <c r="AB205" i="41"/>
  <c r="BL329" i="41"/>
  <c r="F273" i="41"/>
  <c r="Y201" i="41"/>
  <c r="BL433" i="41"/>
  <c r="T389" i="41"/>
  <c r="AB401" i="41"/>
  <c r="J382" i="41"/>
  <c r="R122" i="41"/>
  <c r="V122" i="41"/>
  <c r="T122" i="41"/>
  <c r="AU223" i="41"/>
  <c r="BU447" i="41"/>
  <c r="AO415" i="41"/>
  <c r="CB453" i="41"/>
  <c r="CA454" i="41"/>
  <c r="BG434" i="41"/>
  <c r="AL411" i="41"/>
  <c r="Q389" i="41"/>
  <c r="CH458" i="41"/>
  <c r="CA451" i="41"/>
  <c r="AK411" i="41"/>
  <c r="T391" i="41"/>
  <c r="CC452" i="41"/>
  <c r="BE429" i="41"/>
  <c r="AK409" i="41"/>
  <c r="M388" i="41"/>
  <c r="AW421" i="41"/>
  <c r="BH431" i="41"/>
  <c r="I383" i="41"/>
  <c r="BS443" i="41"/>
  <c r="AU422" i="41"/>
  <c r="AA402" i="41"/>
  <c r="E380" i="41"/>
  <c r="CB450" i="41"/>
  <c r="CI457" i="41"/>
  <c r="CE457" i="41"/>
  <c r="CH457" i="41"/>
  <c r="BQ441" i="41"/>
  <c r="BT441" i="41"/>
  <c r="BP441" i="41"/>
  <c r="BO442" i="41"/>
  <c r="BS442" i="41"/>
  <c r="AF406" i="41"/>
  <c r="AH406" i="41"/>
  <c r="AJ406" i="41"/>
  <c r="AD400" i="41"/>
  <c r="AB400" i="41"/>
  <c r="Z400" i="41"/>
  <c r="BR442" i="41"/>
  <c r="BP442" i="41"/>
  <c r="BT442" i="41"/>
  <c r="AI406" i="41"/>
  <c r="AJ405" i="41"/>
  <c r="AF405" i="41"/>
  <c r="AG405" i="41"/>
  <c r="AE406" i="41"/>
  <c r="BW450" i="41"/>
  <c r="CA450" i="41"/>
  <c r="BX449" i="41"/>
  <c r="CB449" i="41"/>
  <c r="BY449" i="41"/>
  <c r="AQ414" i="41"/>
  <c r="AR413" i="41"/>
  <c r="AN413" i="41"/>
  <c r="AM414" i="41"/>
  <c r="AO413" i="41"/>
  <c r="CG457" i="41"/>
  <c r="CJ457" i="41"/>
  <c r="CI458" i="41"/>
  <c r="CE458" i="41"/>
  <c r="CF457" i="41"/>
  <c r="AF404" i="41"/>
  <c r="AD404" i="41"/>
  <c r="AH404" i="41"/>
  <c r="BL436" i="41"/>
  <c r="BJ436" i="41"/>
  <c r="BN436" i="41"/>
  <c r="Q392" i="41"/>
  <c r="U392" i="41"/>
  <c r="R391" i="41"/>
  <c r="V391" i="41"/>
  <c r="S391" i="41"/>
  <c r="AW424" i="41"/>
  <c r="AY423" i="41"/>
  <c r="BB423" i="41"/>
  <c r="BA424" i="41"/>
  <c r="AX423" i="41"/>
  <c r="CC456" i="41"/>
  <c r="CE455" i="41"/>
  <c r="CH455" i="41"/>
  <c r="CG456" i="41"/>
  <c r="CD455" i="41"/>
  <c r="AZ424" i="41"/>
  <c r="AY321" i="41"/>
  <c r="AZ320" i="41"/>
  <c r="BD320" i="41"/>
  <c r="BC321" i="41"/>
  <c r="BA320" i="41"/>
  <c r="BN335" i="41"/>
  <c r="BR335" i="41"/>
  <c r="BP335" i="41"/>
  <c r="Z291" i="41"/>
  <c r="V291" i="41"/>
  <c r="X291" i="41"/>
  <c r="AB293" i="41"/>
  <c r="X293" i="41"/>
  <c r="Z293" i="41"/>
  <c r="BH325" i="41"/>
  <c r="BF325" i="41"/>
  <c r="BD325" i="41"/>
  <c r="AC295" i="41"/>
  <c r="Y295" i="41"/>
  <c r="Z294" i="41"/>
  <c r="AD294" i="41"/>
  <c r="AA294" i="41"/>
  <c r="AB295" i="41"/>
  <c r="BS337" i="41"/>
  <c r="BQ336" i="41"/>
  <c r="BO337" i="41"/>
  <c r="BT336" i="41"/>
  <c r="BP336" i="41"/>
  <c r="AE301" i="41"/>
  <c r="AG300" i="41"/>
  <c r="AJ300" i="41"/>
  <c r="AI301" i="41"/>
  <c r="AF300" i="41"/>
  <c r="BK333" i="41"/>
  <c r="BM332" i="41"/>
  <c r="BO333" i="41"/>
  <c r="BP332" i="41"/>
  <c r="BL332" i="41"/>
  <c r="BK332" i="41"/>
  <c r="W198" i="41"/>
  <c r="X197" i="41"/>
  <c r="T197" i="41"/>
  <c r="S198" i="41"/>
  <c r="U197" i="41"/>
  <c r="X202" i="41"/>
  <c r="Z202" i="41"/>
  <c r="AB202" i="41"/>
  <c r="Z200" i="41"/>
  <c r="X200" i="41"/>
  <c r="V200" i="41"/>
  <c r="N187" i="41"/>
  <c r="M188" i="41"/>
  <c r="K187" i="41"/>
  <c r="J187" i="41"/>
  <c r="I188" i="41"/>
  <c r="AT219" i="41"/>
  <c r="AO220" i="41"/>
  <c r="AS220" i="41"/>
  <c r="AQ219" i="41"/>
  <c r="AP219" i="41"/>
  <c r="AM304" i="41"/>
  <c r="AI304" i="41"/>
  <c r="AL304" i="41"/>
  <c r="AF297" i="41"/>
  <c r="AB297" i="41"/>
  <c r="T193" i="41"/>
  <c r="D181" i="41"/>
  <c r="J49" i="41"/>
  <c r="K49" i="41"/>
  <c r="G49" i="41"/>
  <c r="AZ319" i="41"/>
  <c r="AZ318" i="41"/>
  <c r="BA318" i="41"/>
  <c r="AW318" i="41"/>
  <c r="BB426" i="41"/>
  <c r="AR311" i="41"/>
  <c r="AN214" i="41"/>
  <c r="AM214" i="41"/>
  <c r="AE296" i="41"/>
  <c r="AA296" i="41"/>
  <c r="AD296" i="41"/>
  <c r="O280" i="41"/>
  <c r="K280" i="41"/>
  <c r="N280" i="41"/>
  <c r="BC324" i="41"/>
  <c r="BG324" i="41"/>
  <c r="BF324" i="41"/>
  <c r="Y290" i="41"/>
  <c r="U290" i="41"/>
  <c r="X290" i="41"/>
  <c r="BA322" i="41"/>
  <c r="BE322" i="41"/>
  <c r="BD322" i="41"/>
  <c r="E183" i="41"/>
  <c r="H183" i="41"/>
  <c r="I183" i="41"/>
  <c r="Q192" i="41"/>
  <c r="BE431" i="41"/>
  <c r="L189" i="41"/>
  <c r="O189" i="41"/>
  <c r="K189" i="41"/>
  <c r="N189" i="41"/>
  <c r="AB206" i="41"/>
  <c r="AF206" i="41"/>
  <c r="J185" i="41"/>
  <c r="G185" i="41"/>
  <c r="K185" i="41"/>
  <c r="AP217" i="41"/>
  <c r="AM217" i="41"/>
  <c r="AQ217" i="41"/>
  <c r="T59" i="41"/>
  <c r="L51" i="41"/>
  <c r="Q57" i="41"/>
  <c r="H48" i="41"/>
  <c r="K50" i="41"/>
  <c r="I47" i="41"/>
  <c r="Q55" i="41"/>
  <c r="L49" i="41"/>
  <c r="E47" i="41"/>
  <c r="M55" i="41"/>
  <c r="H49" i="41"/>
  <c r="K51" i="41"/>
  <c r="F45" i="41"/>
  <c r="T57" i="41"/>
  <c r="N51" i="41"/>
  <c r="R59" i="41"/>
  <c r="E48" i="41"/>
  <c r="F47" i="41"/>
  <c r="I52" i="41"/>
  <c r="R57" i="41"/>
  <c r="M56" i="41"/>
  <c r="N55" i="41"/>
  <c r="V61" i="41"/>
  <c r="G46" i="41"/>
  <c r="F46" i="41"/>
  <c r="P57" i="41"/>
  <c r="D45" i="41"/>
  <c r="O53" i="41"/>
  <c r="J51" i="41"/>
  <c r="Q60" i="41"/>
  <c r="G47" i="41"/>
  <c r="G45" i="41"/>
  <c r="G50" i="41"/>
  <c r="S59" i="41"/>
  <c r="O55" i="41"/>
  <c r="M51" i="41"/>
  <c r="N53" i="41"/>
  <c r="I49" i="41"/>
  <c r="E45" i="41"/>
  <c r="O58" i="41"/>
  <c r="H45" i="41"/>
  <c r="AV315" i="41"/>
  <c r="AZ228" i="41"/>
  <c r="W61" i="41"/>
  <c r="S57" i="41"/>
  <c r="S62" i="41"/>
  <c r="U61" i="41"/>
  <c r="W62" i="41"/>
  <c r="X61" i="41"/>
  <c r="T61" i="41"/>
  <c r="AX226" i="41"/>
  <c r="P55" i="41"/>
  <c r="M52" i="41"/>
  <c r="AD401" i="41"/>
  <c r="AE401" i="41"/>
  <c r="AA401" i="41"/>
  <c r="AA398" i="41"/>
  <c r="AB397" i="41"/>
  <c r="X397" i="41"/>
  <c r="W398" i="41"/>
  <c r="Y397" i="41"/>
  <c r="Z398" i="41"/>
  <c r="BJ434" i="41"/>
  <c r="BH434" i="41"/>
  <c r="BL434" i="41"/>
  <c r="AZ422" i="41"/>
  <c r="AV422" i="41"/>
  <c r="AX422" i="41"/>
  <c r="BE428" i="41"/>
  <c r="BF427" i="41"/>
  <c r="BB427" i="41"/>
  <c r="BC427" i="41"/>
  <c r="BA428" i="41"/>
  <c r="BM436" i="41"/>
  <c r="BN435" i="41"/>
  <c r="BJ435" i="41"/>
  <c r="BI436" i="41"/>
  <c r="BK435" i="41"/>
  <c r="CB452" i="41"/>
  <c r="CD452" i="41"/>
  <c r="BZ452" i="41"/>
  <c r="BG429" i="41"/>
  <c r="BF429" i="41"/>
  <c r="BC429" i="41"/>
  <c r="CC451" i="41"/>
  <c r="BY451" i="41"/>
  <c r="CB451" i="41"/>
  <c r="AL408" i="41"/>
  <c r="L277" i="41"/>
  <c r="H277" i="41"/>
  <c r="J277" i="41"/>
  <c r="BB229" i="41"/>
  <c r="AY229" i="41"/>
  <c r="BC229" i="41"/>
  <c r="AY226" i="41"/>
  <c r="G183" i="41"/>
  <c r="AF133" i="41"/>
  <c r="AC133" i="41"/>
  <c r="AG133" i="41"/>
  <c r="AO216" i="41"/>
  <c r="AJ210" i="41"/>
  <c r="AF210" i="41"/>
  <c r="L188" i="41"/>
  <c r="W393" i="41"/>
  <c r="BV446" i="41"/>
  <c r="BY447" i="41"/>
  <c r="M383" i="41"/>
  <c r="V394" i="41"/>
  <c r="G377" i="41"/>
  <c r="C377" i="41"/>
  <c r="F377" i="41"/>
  <c r="AZ423" i="41"/>
  <c r="AW423" i="41"/>
  <c r="BA423" i="41"/>
  <c r="AT417" i="41"/>
  <c r="AQ417" i="41"/>
  <c r="AU417" i="41"/>
  <c r="R389" i="41"/>
  <c r="S389" i="41"/>
  <c r="O389" i="41"/>
  <c r="AY421" i="41"/>
  <c r="AU421" i="41"/>
  <c r="AX421" i="41"/>
  <c r="CA453" i="41"/>
  <c r="CD453" i="41"/>
  <c r="CE453" i="41"/>
  <c r="BU443" i="41"/>
  <c r="BQ443" i="41"/>
  <c r="BT443" i="41"/>
  <c r="AJ408" i="41"/>
  <c r="L384" i="41"/>
  <c r="T286" i="41"/>
  <c r="Q286" i="41"/>
  <c r="U286" i="41"/>
  <c r="AI302" i="41"/>
  <c r="AQ310" i="41"/>
  <c r="AS312" i="41"/>
  <c r="S286" i="41"/>
  <c r="U288" i="41"/>
  <c r="BI328" i="41"/>
  <c r="N191" i="41"/>
  <c r="H181" i="41"/>
  <c r="V289" i="41"/>
  <c r="AB201" i="41"/>
  <c r="W199" i="41"/>
  <c r="BA227" i="41"/>
  <c r="AW227" i="41"/>
  <c r="AZ227" i="41"/>
  <c r="AR221" i="41"/>
  <c r="O191" i="41"/>
  <c r="T287" i="41"/>
  <c r="M189" i="41"/>
  <c r="C181" i="41"/>
  <c r="G181" i="41"/>
  <c r="F181" i="41"/>
  <c r="X199" i="41"/>
  <c r="U199" i="41"/>
  <c r="Y199" i="41"/>
  <c r="R193" i="41"/>
  <c r="S193" i="41"/>
  <c r="O193" i="41"/>
  <c r="AX225" i="41"/>
  <c r="AY225" i="41"/>
  <c r="AU225" i="41"/>
  <c r="AR220" i="41"/>
  <c r="P54" i="41"/>
  <c r="N54" i="41"/>
  <c r="L54" i="41"/>
  <c r="D182" i="41"/>
  <c r="G107" i="41"/>
  <c r="C107" i="41"/>
  <c r="F107" i="41"/>
  <c r="AF134" i="41"/>
  <c r="AD134" i="41"/>
  <c r="AH134" i="41"/>
  <c r="J114" i="41"/>
  <c r="N114" i="41"/>
  <c r="L114" i="41"/>
  <c r="F110" i="41"/>
  <c r="J110" i="41"/>
  <c r="H110" i="41"/>
  <c r="Y126" i="41"/>
  <c r="Z125" i="41"/>
  <c r="V125" i="41"/>
  <c r="W125" i="41"/>
  <c r="U126" i="41"/>
  <c r="V124" i="41"/>
  <c r="X124" i="41"/>
  <c r="T124" i="41"/>
  <c r="O120" i="41"/>
  <c r="Q119" i="41"/>
  <c r="T119" i="41"/>
  <c r="S120" i="41"/>
  <c r="P119" i="41"/>
  <c r="BC425" i="41"/>
  <c r="AY425" i="41"/>
  <c r="BB425" i="41"/>
  <c r="AX419" i="41"/>
  <c r="AS420" i="41"/>
  <c r="AT419" i="41"/>
  <c r="AU419" i="41"/>
  <c r="AW420" i="41"/>
  <c r="BV448" i="41"/>
  <c r="BZ448" i="41"/>
  <c r="BX448" i="41"/>
  <c r="R392" i="41"/>
  <c r="T392" i="41"/>
  <c r="V392" i="41"/>
  <c r="AJ410" i="41"/>
  <c r="AL410" i="41"/>
  <c r="AN410" i="41"/>
  <c r="CF454" i="41"/>
  <c r="CD454" i="41"/>
  <c r="CB454" i="41"/>
  <c r="AV417" i="41"/>
  <c r="AQ418" i="41"/>
  <c r="AR417" i="41"/>
  <c r="AU418" i="41"/>
  <c r="AS417" i="41"/>
  <c r="G382" i="41"/>
  <c r="I381" i="41"/>
  <c r="L381" i="41"/>
  <c r="H381" i="41"/>
  <c r="K382" i="41"/>
  <c r="BA425" i="41"/>
  <c r="BD425" i="41"/>
  <c r="BC426" i="41"/>
  <c r="AY426" i="41"/>
  <c r="AZ425" i="41"/>
  <c r="J380" i="41"/>
  <c r="H380" i="41"/>
  <c r="F380" i="41"/>
  <c r="AN412" i="41"/>
  <c r="AL412" i="41"/>
  <c r="AP412" i="41"/>
  <c r="BT444" i="41"/>
  <c r="BR444" i="41"/>
  <c r="BV444" i="41"/>
  <c r="Y400" i="41"/>
  <c r="AA399" i="41"/>
  <c r="AC400" i="41"/>
  <c r="AD399" i="41"/>
  <c r="Z399" i="41"/>
  <c r="BE432" i="41"/>
  <c r="BG431" i="41"/>
  <c r="BI432" i="41"/>
  <c r="BF431" i="41"/>
  <c r="BJ431" i="41"/>
  <c r="AL409" i="41"/>
  <c r="AM409" i="41"/>
  <c r="AI409" i="41"/>
  <c r="AJ407" i="41"/>
  <c r="AK407" i="41"/>
  <c r="AG407" i="41"/>
  <c r="J381" i="41"/>
  <c r="G381" i="41"/>
  <c r="K381" i="41"/>
  <c r="AM413" i="41"/>
  <c r="AQ413" i="41"/>
  <c r="AP413" i="41"/>
  <c r="BW445" i="41"/>
  <c r="BS445" i="41"/>
  <c r="BV445" i="41"/>
  <c r="BM435" i="41"/>
  <c r="BI435" i="41"/>
  <c r="BL435" i="41"/>
  <c r="AO307" i="41"/>
  <c r="AP306" i="41"/>
  <c r="AL306" i="41"/>
  <c r="AM306" i="41"/>
  <c r="AK307" i="41"/>
  <c r="BD323" i="41"/>
  <c r="BF323" i="41"/>
  <c r="BB323" i="41"/>
  <c r="N281" i="41"/>
  <c r="L281" i="41"/>
  <c r="P281" i="41"/>
  <c r="AJ301" i="41"/>
  <c r="AH301" i="41"/>
  <c r="AF301" i="41"/>
  <c r="BP333" i="41"/>
  <c r="BL333" i="41"/>
  <c r="BN333" i="41"/>
  <c r="AK304" i="41"/>
  <c r="AN304" i="41"/>
  <c r="AM305" i="41"/>
  <c r="AI305" i="41"/>
  <c r="AJ304" i="41"/>
  <c r="G277" i="41"/>
  <c r="I276" i="41"/>
  <c r="K277" i="41"/>
  <c r="L276" i="41"/>
  <c r="H276" i="41"/>
  <c r="AM309" i="41"/>
  <c r="AO308" i="41"/>
  <c r="AN308" i="41"/>
  <c r="AQ309" i="41"/>
  <c r="AR308" i="41"/>
  <c r="BC230" i="41"/>
  <c r="BD229" i="41"/>
  <c r="AZ229" i="41"/>
  <c r="AY230" i="41"/>
  <c r="BA229" i="41"/>
  <c r="L185" i="41"/>
  <c r="G186" i="41"/>
  <c r="H185" i="41"/>
  <c r="K186" i="41"/>
  <c r="I185" i="41"/>
  <c r="P190" i="41"/>
  <c r="L190" i="41"/>
  <c r="N190" i="41"/>
  <c r="AH208" i="41"/>
  <c r="AD208" i="41"/>
  <c r="AF208" i="41"/>
  <c r="U196" i="41"/>
  <c r="R195" i="41"/>
  <c r="S195" i="41"/>
  <c r="Q196" i="41"/>
  <c r="V195" i="41"/>
  <c r="BA228" i="41"/>
  <c r="AY227" i="41"/>
  <c r="BB227" i="41"/>
  <c r="AX227" i="41"/>
  <c r="AW228" i="41"/>
  <c r="AC203" i="41"/>
  <c r="Y203" i="41"/>
  <c r="AB203" i="41"/>
  <c r="AA127" i="41"/>
  <c r="Z127" i="41"/>
  <c r="W127" i="41"/>
  <c r="AH300" i="41"/>
  <c r="AE300" i="41"/>
  <c r="AI300" i="41"/>
  <c r="AL305" i="41"/>
  <c r="H275" i="41"/>
  <c r="J275" i="41"/>
  <c r="F275" i="41"/>
  <c r="G272" i="41"/>
  <c r="C272" i="41"/>
  <c r="F272" i="41"/>
  <c r="BJ327" i="41"/>
  <c r="AD205" i="41"/>
  <c r="AE205" i="41"/>
  <c r="AA205" i="41"/>
  <c r="L113" i="41"/>
  <c r="M113" i="41"/>
  <c r="I113" i="41"/>
  <c r="M117" i="41"/>
  <c r="P117" i="41"/>
  <c r="Q117" i="41"/>
  <c r="AR310" i="41"/>
  <c r="AS310" i="41"/>
  <c r="AO310" i="41"/>
  <c r="AA292" i="41"/>
  <c r="W292" i="41"/>
  <c r="Z292" i="41"/>
  <c r="BP334" i="41"/>
  <c r="BQ334" i="41"/>
  <c r="BM334" i="41"/>
  <c r="AF298" i="41"/>
  <c r="AC298" i="41"/>
  <c r="AG298" i="41"/>
  <c r="BM330" i="41"/>
  <c r="BI330" i="41"/>
  <c r="BL330" i="41"/>
  <c r="AI213" i="41"/>
  <c r="AL213" i="41"/>
  <c r="AM213" i="41"/>
  <c r="AC207" i="41"/>
  <c r="AG207" i="41"/>
  <c r="AF207" i="41"/>
  <c r="AK211" i="41"/>
  <c r="AG211" i="41"/>
  <c r="AJ211" i="41"/>
  <c r="Z201" i="41"/>
  <c r="AA201" i="41"/>
  <c r="W201" i="41"/>
  <c r="AK139" i="41"/>
  <c r="AM140" i="41"/>
  <c r="AJ139" i="41"/>
  <c r="AI140" i="41"/>
  <c r="AN139" i="41"/>
  <c r="AC296" i="41"/>
  <c r="P280" i="41"/>
  <c r="BK330" i="41"/>
  <c r="BC322" i="41"/>
  <c r="BE323" i="41"/>
  <c r="AN307" i="41"/>
  <c r="AC299" i="41"/>
  <c r="R283" i="41"/>
  <c r="G274" i="41"/>
  <c r="AP220" i="41"/>
  <c r="T196" i="41"/>
  <c r="X123" i="41"/>
  <c r="S124" i="41"/>
  <c r="W124" i="41"/>
  <c r="U123" i="41"/>
  <c r="T123" i="41"/>
  <c r="H46" i="41"/>
  <c r="AT310" i="41"/>
  <c r="O54" i="41"/>
  <c r="P53" i="41"/>
  <c r="L53" i="41"/>
  <c r="K54" i="41"/>
  <c r="M53" i="41"/>
  <c r="Z126" i="41"/>
  <c r="V126" i="41"/>
  <c r="X126" i="41"/>
  <c r="I114" i="41"/>
  <c r="J113" i="41"/>
  <c r="M114" i="41"/>
  <c r="K113" i="41"/>
  <c r="N113" i="41"/>
  <c r="AJ137" i="41"/>
  <c r="AG137" i="41"/>
  <c r="AK137" i="41"/>
  <c r="V121" i="41"/>
  <c r="R121" i="41"/>
  <c r="U122" i="41"/>
  <c r="S121" i="41"/>
  <c r="Q122" i="41"/>
  <c r="Q118" i="41"/>
  <c r="R117" i="41"/>
  <c r="N117" i="41"/>
  <c r="M118" i="41"/>
  <c r="O117" i="41"/>
  <c r="Z130" i="41"/>
  <c r="AB130" i="41"/>
  <c r="AD130" i="41"/>
  <c r="F108" i="41"/>
  <c r="D108" i="41"/>
  <c r="H108" i="41"/>
  <c r="AL140" i="41"/>
  <c r="AJ140" i="41"/>
  <c r="AN140" i="41"/>
  <c r="AE136" i="41"/>
  <c r="AG135" i="41"/>
  <c r="AI136" i="41"/>
  <c r="AF135" i="41"/>
  <c r="AJ135" i="41"/>
  <c r="AU317" i="41"/>
  <c r="AW316" i="41"/>
  <c r="AZ316" i="41"/>
  <c r="AY317" i="41"/>
  <c r="AV316" i="41"/>
  <c r="AR217" i="41"/>
  <c r="AN217" i="41"/>
  <c r="AQ218" i="41"/>
  <c r="AO217" i="41"/>
  <c r="AM218" i="41"/>
  <c r="AV222" i="41"/>
  <c r="AR222" i="41"/>
  <c r="AT222" i="41"/>
  <c r="J184" i="41"/>
  <c r="H184" i="41"/>
  <c r="F184" i="41"/>
  <c r="AP216" i="41"/>
  <c r="AL216" i="41"/>
  <c r="AN216" i="41"/>
  <c r="AA203" i="41"/>
  <c r="Y204" i="41"/>
  <c r="AC204" i="41"/>
  <c r="Z203" i="41"/>
  <c r="AD203" i="41"/>
  <c r="BC320" i="41"/>
  <c r="AY320" i="41"/>
  <c r="BB320" i="41"/>
  <c r="AP218" i="41"/>
  <c r="M187" i="41"/>
  <c r="I187" i="41"/>
  <c r="L187" i="41"/>
  <c r="G111" i="41"/>
  <c r="K111" i="41"/>
  <c r="J111" i="41"/>
  <c r="L278" i="41"/>
  <c r="M278" i="41"/>
  <c r="I278" i="41"/>
  <c r="BK328" i="41"/>
  <c r="BG328" i="41"/>
  <c r="BJ328" i="41"/>
  <c r="Q191" i="41"/>
  <c r="P191" i="41"/>
  <c r="M191" i="41"/>
  <c r="W123" i="41"/>
  <c r="S123" i="41"/>
  <c r="V123" i="41"/>
  <c r="Y125" i="41"/>
  <c r="U125" i="41"/>
  <c r="X125" i="41"/>
  <c r="BH326" i="41"/>
  <c r="BE326" i="41"/>
  <c r="BI326" i="41"/>
  <c r="AJ302" i="41"/>
  <c r="AG302" i="41"/>
  <c r="AK302" i="41"/>
  <c r="H274" i="41"/>
  <c r="I274" i="41"/>
  <c r="E274" i="41"/>
  <c r="AO306" i="41"/>
  <c r="AN306" i="41"/>
  <c r="AK306" i="41"/>
  <c r="V197" i="41"/>
  <c r="W197" i="41"/>
  <c r="S197" i="41"/>
  <c r="AU316" i="41"/>
  <c r="G276" i="41"/>
  <c r="AF299" i="41"/>
  <c r="AH299" i="41"/>
  <c r="AD299" i="41"/>
  <c r="U195" i="41"/>
  <c r="Q195" i="41"/>
  <c r="T195" i="41"/>
  <c r="BB230" i="41"/>
  <c r="AU221" i="41"/>
  <c r="AQ221" i="41"/>
  <c r="AT221" i="41"/>
  <c r="X198" i="41"/>
  <c r="T198" i="41"/>
  <c r="AH209" i="41"/>
  <c r="AI209" i="41"/>
  <c r="AE209" i="41"/>
  <c r="AB204" i="41"/>
  <c r="AJ136" i="41"/>
  <c r="AH136" i="41"/>
  <c r="AF136" i="41"/>
  <c r="AE131" i="41"/>
  <c r="AA131" i="41"/>
  <c r="AD131" i="41"/>
  <c r="X62" i="41"/>
  <c r="V62" i="41"/>
  <c r="T62" i="41"/>
  <c r="O119" i="41"/>
  <c r="S119" i="41"/>
  <c r="R119" i="41"/>
  <c r="AH138" i="41"/>
  <c r="AJ138" i="41"/>
  <c r="AL138" i="41"/>
  <c r="AC130" i="41"/>
  <c r="Y130" i="41"/>
  <c r="Z129" i="41"/>
  <c r="AD129" i="41"/>
  <c r="AA129" i="41"/>
  <c r="P118" i="41"/>
  <c r="R118" i="41"/>
  <c r="N118" i="41"/>
  <c r="AG134" i="41"/>
  <c r="AH133" i="41"/>
  <c r="AD133" i="41"/>
  <c r="AC134" i="41"/>
  <c r="AE133" i="41"/>
  <c r="AE132" i="41"/>
  <c r="AC131" i="41"/>
  <c r="AF131" i="41"/>
  <c r="AB131" i="41"/>
  <c r="AA132" i="41"/>
  <c r="K116" i="41"/>
  <c r="L115" i="41"/>
  <c r="P115" i="41"/>
  <c r="O116" i="41"/>
  <c r="M115" i="41"/>
  <c r="N116" i="41"/>
  <c r="L116" i="41"/>
  <c r="P116" i="41"/>
  <c r="G112" i="41"/>
  <c r="I111" i="41"/>
  <c r="H111" i="41"/>
  <c r="L111" i="41"/>
  <c r="K112" i="41"/>
  <c r="D45" i="39"/>
  <c r="K50" i="39"/>
  <c r="M93" i="39"/>
  <c r="AI93" i="39"/>
  <c r="I97" i="39"/>
  <c r="K35" i="39"/>
  <c r="S37" i="39"/>
  <c r="J51" i="39"/>
  <c r="S93" i="39"/>
  <c r="R57" i="39"/>
  <c r="T61" i="39"/>
  <c r="W61" i="39"/>
  <c r="AI97" i="39"/>
  <c r="AA97" i="39"/>
  <c r="S97" i="39"/>
  <c r="K97" i="39"/>
  <c r="AE93" i="39"/>
  <c r="W93" i="39"/>
  <c r="O93" i="39"/>
  <c r="G93" i="39"/>
  <c r="E85" i="39"/>
  <c r="AC97" i="39"/>
  <c r="Q97" i="39"/>
  <c r="G97" i="39"/>
  <c r="AG93" i="39"/>
  <c r="U93" i="39"/>
  <c r="K93" i="39"/>
  <c r="AK97" i="39"/>
  <c r="Y97" i="39"/>
  <c r="AG97" i="39"/>
  <c r="W97" i="39"/>
  <c r="M97" i="39"/>
  <c r="AK93" i="39"/>
  <c r="AA93" i="39"/>
  <c r="Q93" i="39"/>
  <c r="E93" i="39"/>
  <c r="C85" i="39"/>
  <c r="Y93" i="39"/>
  <c r="U97" i="39"/>
  <c r="C239" i="39"/>
  <c r="C242" i="39" s="1"/>
  <c r="C344" i="39"/>
  <c r="C347" i="39" s="1"/>
  <c r="BM430" i="39" s="1"/>
  <c r="G35" i="39"/>
  <c r="G37" i="39"/>
  <c r="O37" i="39"/>
  <c r="N56" i="39" s="1"/>
  <c r="G39" i="39"/>
  <c r="E45" i="39"/>
  <c r="C78" i="39"/>
  <c r="C81" i="39" s="1"/>
  <c r="I93" i="39"/>
  <c r="AC93" i="39"/>
  <c r="E97" i="39"/>
  <c r="AE97" i="39"/>
  <c r="G91" i="39"/>
  <c r="S91" i="39"/>
  <c r="AC91" i="39"/>
  <c r="O95" i="39"/>
  <c r="Y95" i="39"/>
  <c r="AU167" i="39"/>
  <c r="L182" i="39"/>
  <c r="S165" i="39"/>
  <c r="AI165" i="39"/>
  <c r="AY165" i="39"/>
  <c r="AG167" i="39"/>
  <c r="Q169" i="39"/>
  <c r="AG169" i="39"/>
  <c r="AW169" i="39"/>
  <c r="Y163" i="39"/>
  <c r="E165" i="39"/>
  <c r="H174" i="39" s="1"/>
  <c r="U165" i="39"/>
  <c r="AK165" i="39"/>
  <c r="AJ206" i="39" s="1"/>
  <c r="BA165" i="39"/>
  <c r="G169" i="39"/>
  <c r="W169" i="39"/>
  <c r="AK95" i="39"/>
  <c r="AC95" i="39"/>
  <c r="U95" i="39"/>
  <c r="M95" i="39"/>
  <c r="E95" i="39"/>
  <c r="AG91" i="39"/>
  <c r="Y91" i="39"/>
  <c r="Q91" i="39"/>
  <c r="I91" i="39"/>
  <c r="M91" i="39"/>
  <c r="W91" i="39"/>
  <c r="AI91" i="39"/>
  <c r="I95" i="39"/>
  <c r="S95" i="39"/>
  <c r="AE95" i="39"/>
  <c r="BA169" i="39"/>
  <c r="AS169" i="39"/>
  <c r="AK169" i="39"/>
  <c r="AC169" i="39"/>
  <c r="U169" i="39"/>
  <c r="M169" i="39"/>
  <c r="E169" i="39"/>
  <c r="AW165" i="39"/>
  <c r="AV218" i="39" s="1"/>
  <c r="AO165" i="39"/>
  <c r="AR210" i="39" s="1"/>
  <c r="AG165" i="39"/>
  <c r="AJ202" i="39" s="1"/>
  <c r="Y165" i="39"/>
  <c r="Q165" i="39"/>
  <c r="I165" i="39"/>
  <c r="H178" i="39" s="1"/>
  <c r="C153" i="39"/>
  <c r="AY169" i="39"/>
  <c r="AQ169" i="39"/>
  <c r="AI169" i="39"/>
  <c r="AA169" i="39"/>
  <c r="S169" i="39"/>
  <c r="K169" i="39"/>
  <c r="AU165" i="39"/>
  <c r="AM165" i="39"/>
  <c r="AP208" i="39" s="1"/>
  <c r="AE165" i="39"/>
  <c r="AD200" i="39" s="1"/>
  <c r="W165" i="39"/>
  <c r="Z192" i="39" s="1"/>
  <c r="O165" i="39"/>
  <c r="N184" i="39" s="1"/>
  <c r="G165" i="39"/>
  <c r="F176" i="39" s="1"/>
  <c r="C157" i="39"/>
  <c r="U189" i="39" s="1"/>
  <c r="Q163" i="39"/>
  <c r="K165" i="39"/>
  <c r="AA165" i="39"/>
  <c r="AQ165" i="39"/>
  <c r="AW167" i="39"/>
  <c r="I169" i="39"/>
  <c r="Y169" i="39"/>
  <c r="AO169" i="39"/>
  <c r="BD221" i="39"/>
  <c r="BQ256" i="39"/>
  <c r="BI256" i="39"/>
  <c r="BA256" i="39"/>
  <c r="AS256" i="39"/>
  <c r="AK256" i="39"/>
  <c r="AC256" i="39"/>
  <c r="U256" i="39"/>
  <c r="M256" i="39"/>
  <c r="E256" i="39"/>
  <c r="BM252" i="39"/>
  <c r="BE252" i="39"/>
  <c r="AW252" i="39"/>
  <c r="AO252" i="39"/>
  <c r="AG252" i="39"/>
  <c r="Y252" i="39"/>
  <c r="Q252" i="39"/>
  <c r="I252" i="39"/>
  <c r="BO256" i="39"/>
  <c r="BG256" i="39"/>
  <c r="AY256" i="39"/>
  <c r="AQ256" i="39"/>
  <c r="AI256" i="39"/>
  <c r="AA256" i="39"/>
  <c r="S256" i="39"/>
  <c r="K256" i="39"/>
  <c r="BK252" i="39"/>
  <c r="BC252" i="39"/>
  <c r="AU252" i="39"/>
  <c r="AM252" i="39"/>
  <c r="AE252" i="39"/>
  <c r="W252" i="39"/>
  <c r="O252" i="39"/>
  <c r="G252" i="39"/>
  <c r="BM256" i="39"/>
  <c r="BE256" i="39"/>
  <c r="AW256" i="39"/>
  <c r="AO256" i="39"/>
  <c r="AG256" i="39"/>
  <c r="Y256" i="39"/>
  <c r="Q256" i="39"/>
  <c r="I256" i="39"/>
  <c r="BQ252" i="39"/>
  <c r="BI252" i="39"/>
  <c r="BA252" i="39"/>
  <c r="AS252" i="39"/>
  <c r="AK252" i="39"/>
  <c r="AC252" i="39"/>
  <c r="U252" i="39"/>
  <c r="M252" i="39"/>
  <c r="E252" i="39"/>
  <c r="AI252" i="39"/>
  <c r="BO252" i="39"/>
  <c r="AG254" i="39"/>
  <c r="BM254" i="39"/>
  <c r="AE256" i="39"/>
  <c r="BK256" i="39"/>
  <c r="AC258" i="39"/>
  <c r="BI258" i="39"/>
  <c r="CA363" i="39"/>
  <c r="BS363" i="39"/>
  <c r="BK363" i="39"/>
  <c r="BC363" i="39"/>
  <c r="AU363" i="39"/>
  <c r="AM363" i="39"/>
  <c r="AE363" i="39"/>
  <c r="W363" i="39"/>
  <c r="O363" i="39"/>
  <c r="G363" i="39"/>
  <c r="CE359" i="39"/>
  <c r="BW359" i="39"/>
  <c r="BO359" i="39"/>
  <c r="BG359" i="39"/>
  <c r="AY359" i="39"/>
  <c r="AQ359" i="39"/>
  <c r="AI359" i="39"/>
  <c r="AA359" i="39"/>
  <c r="S359" i="39"/>
  <c r="K359" i="39"/>
  <c r="CG363" i="39"/>
  <c r="BY363" i="39"/>
  <c r="BQ363" i="39"/>
  <c r="BI363" i="39"/>
  <c r="BA363" i="39"/>
  <c r="AS363" i="39"/>
  <c r="AK363" i="39"/>
  <c r="AC363" i="39"/>
  <c r="U363" i="39"/>
  <c r="M363" i="39"/>
  <c r="E363" i="39"/>
  <c r="CC359" i="39"/>
  <c r="CE363" i="39"/>
  <c r="BW363" i="39"/>
  <c r="BO363" i="39"/>
  <c r="BG363" i="39"/>
  <c r="AY363" i="39"/>
  <c r="AQ363" i="39"/>
  <c r="AI363" i="39"/>
  <c r="AA363" i="39"/>
  <c r="S363" i="39"/>
  <c r="K363" i="39"/>
  <c r="CA359" i="39"/>
  <c r="BS359" i="39"/>
  <c r="BK359" i="39"/>
  <c r="BC359" i="39"/>
  <c r="AU359" i="39"/>
  <c r="AM359" i="39"/>
  <c r="AE359" i="39"/>
  <c r="W359" i="39"/>
  <c r="O359" i="39"/>
  <c r="G359" i="39"/>
  <c r="BE363" i="39"/>
  <c r="Y363" i="39"/>
  <c r="BQ359" i="39"/>
  <c r="BA359" i="39"/>
  <c r="AK359" i="39"/>
  <c r="U359" i="39"/>
  <c r="E359" i="39"/>
  <c r="H368" i="39" s="1"/>
  <c r="CC363" i="39"/>
  <c r="AW363" i="39"/>
  <c r="Q363" i="39"/>
  <c r="CG359" i="39"/>
  <c r="BM359" i="39"/>
  <c r="AW359" i="39"/>
  <c r="AG359" i="39"/>
  <c r="Q359" i="39"/>
  <c r="E351" i="39"/>
  <c r="BU363" i="39"/>
  <c r="AO363" i="39"/>
  <c r="I363" i="39"/>
  <c r="BY359" i="39"/>
  <c r="BI359" i="39"/>
  <c r="AS359" i="39"/>
  <c r="AR408" i="39" s="1"/>
  <c r="AC359" i="39"/>
  <c r="AB392" i="39" s="1"/>
  <c r="M359" i="39"/>
  <c r="C351" i="39"/>
  <c r="AJ400" i="39"/>
  <c r="BE359" i="39"/>
  <c r="E37" i="39"/>
  <c r="M37" i="39"/>
  <c r="L54" i="39" s="1"/>
  <c r="U37" i="39"/>
  <c r="X62" i="39" s="1"/>
  <c r="I41" i="39"/>
  <c r="K163" i="39"/>
  <c r="S163" i="39"/>
  <c r="AA163" i="39"/>
  <c r="AI163" i="39"/>
  <c r="AQ163" i="39"/>
  <c r="AY163" i="39"/>
  <c r="G167" i="39"/>
  <c r="O167" i="39"/>
  <c r="W167" i="39"/>
  <c r="AE167" i="39"/>
  <c r="AM167" i="39"/>
  <c r="BO258" i="39"/>
  <c r="BG258" i="39"/>
  <c r="AY258" i="39"/>
  <c r="AQ258" i="39"/>
  <c r="AI258" i="39"/>
  <c r="AA258" i="39"/>
  <c r="S258" i="39"/>
  <c r="K258" i="39"/>
  <c r="BK254" i="39"/>
  <c r="BC254" i="39"/>
  <c r="AU254" i="39"/>
  <c r="AM254" i="39"/>
  <c r="AE254" i="39"/>
  <c r="W254" i="39"/>
  <c r="O254" i="39"/>
  <c r="G254" i="39"/>
  <c r="E246" i="39"/>
  <c r="BM258" i="39"/>
  <c r="BE258" i="39"/>
  <c r="AW258" i="39"/>
  <c r="AO258" i="39"/>
  <c r="AG258" i="39"/>
  <c r="Y258" i="39"/>
  <c r="Q258" i="39"/>
  <c r="I258" i="39"/>
  <c r="BQ254" i="39"/>
  <c r="BI254" i="39"/>
  <c r="BA254" i="39"/>
  <c r="AS254" i="39"/>
  <c r="AK254" i="39"/>
  <c r="AC254" i="39"/>
  <c r="U254" i="39"/>
  <c r="M254" i="39"/>
  <c r="E254" i="39"/>
  <c r="C246" i="39"/>
  <c r="BK258" i="39"/>
  <c r="BC258" i="39"/>
  <c r="AU258" i="39"/>
  <c r="AM258" i="39"/>
  <c r="AE258" i="39"/>
  <c r="W258" i="39"/>
  <c r="O258" i="39"/>
  <c r="G258" i="39"/>
  <c r="BO254" i="39"/>
  <c r="BG254" i="39"/>
  <c r="AY254" i="39"/>
  <c r="AQ254" i="39"/>
  <c r="AI254" i="39"/>
  <c r="AA254" i="39"/>
  <c r="S254" i="39"/>
  <c r="R277" i="39" s="1"/>
  <c r="K254" i="39"/>
  <c r="K252" i="39"/>
  <c r="AQ252" i="39"/>
  <c r="I254" i="39"/>
  <c r="AO254" i="39"/>
  <c r="G256" i="39"/>
  <c r="AM256" i="39"/>
  <c r="E258" i="39"/>
  <c r="AK258" i="39"/>
  <c r="BQ258" i="39"/>
  <c r="I359" i="39"/>
  <c r="BU359" i="39"/>
  <c r="AG363" i="39"/>
  <c r="Y359" i="39"/>
  <c r="BM363" i="39"/>
  <c r="G357" i="39"/>
  <c r="O357" i="39"/>
  <c r="W357" i="39"/>
  <c r="AE357" i="39"/>
  <c r="AM357" i="39"/>
  <c r="AU357" i="39"/>
  <c r="BG357" i="39"/>
  <c r="BQ357" i="39"/>
  <c r="CA357" i="39"/>
  <c r="AA361" i="39"/>
  <c r="BG361" i="39"/>
  <c r="I357" i="39"/>
  <c r="Q357" i="39"/>
  <c r="Y357" i="39"/>
  <c r="AG357" i="39"/>
  <c r="AO357" i="39"/>
  <c r="AY357" i="39"/>
  <c r="BI357" i="39"/>
  <c r="BS357" i="39"/>
  <c r="CE357" i="39"/>
  <c r="AI361" i="39"/>
  <c r="CC361" i="39"/>
  <c r="BU361" i="39"/>
  <c r="BM361" i="39"/>
  <c r="BE361" i="39"/>
  <c r="AW361" i="39"/>
  <c r="AO361" i="39"/>
  <c r="AG361" i="39"/>
  <c r="Y361" i="39"/>
  <c r="Q361" i="39"/>
  <c r="I361" i="39"/>
  <c r="CG357" i="39"/>
  <c r="CA361" i="39"/>
  <c r="BS361" i="39"/>
  <c r="BK361" i="39"/>
  <c r="BC361" i="39"/>
  <c r="AU361" i="39"/>
  <c r="AM361" i="39"/>
  <c r="AE361" i="39"/>
  <c r="W361" i="39"/>
  <c r="O361" i="39"/>
  <c r="G361" i="39"/>
  <c r="CG361" i="39"/>
  <c r="BY361" i="39"/>
  <c r="BQ361" i="39"/>
  <c r="BI361" i="39"/>
  <c r="BA361" i="39"/>
  <c r="AS361" i="39"/>
  <c r="AK361" i="39"/>
  <c r="AC361" i="39"/>
  <c r="U361" i="39"/>
  <c r="M361" i="39"/>
  <c r="E361" i="39"/>
  <c r="CC357" i="39"/>
  <c r="BU357" i="39"/>
  <c r="BM357" i="39"/>
  <c r="BE357" i="39"/>
  <c r="AW357" i="39"/>
  <c r="K357" i="39"/>
  <c r="S357" i="39"/>
  <c r="AA357" i="39"/>
  <c r="AI357" i="39"/>
  <c r="AQ357" i="39"/>
  <c r="BA357" i="39"/>
  <c r="BK357" i="39"/>
  <c r="BW357" i="39"/>
  <c r="K361" i="39"/>
  <c r="AQ361" i="39"/>
  <c r="BW361" i="39"/>
  <c r="Q373" i="32"/>
  <c r="AM176" i="32"/>
  <c r="BS375" i="32"/>
  <c r="BU375" i="32"/>
  <c r="BW375" i="32"/>
  <c r="BY375" i="32"/>
  <c r="CA375" i="32"/>
  <c r="CC375" i="32"/>
  <c r="CE375" i="32"/>
  <c r="CG375" i="32"/>
  <c r="BM373" i="32"/>
  <c r="M369" i="32"/>
  <c r="U373" i="32"/>
  <c r="AK369" i="32"/>
  <c r="BA369" i="32"/>
  <c r="BI373" i="32"/>
  <c r="BQ373" i="32"/>
  <c r="BQ369" i="32"/>
  <c r="AS373" i="32"/>
  <c r="BS369" i="32"/>
  <c r="BU369" i="32"/>
  <c r="BW369" i="32"/>
  <c r="BY369" i="32"/>
  <c r="CA369" i="32"/>
  <c r="CC369" i="32"/>
  <c r="CE369" i="32"/>
  <c r="CG369" i="32"/>
  <c r="AQ174" i="32"/>
  <c r="G369" i="32"/>
  <c r="O369" i="32"/>
  <c r="W369" i="32"/>
  <c r="AE369" i="32"/>
  <c r="AM369" i="32"/>
  <c r="AU369" i="32"/>
  <c r="BC369" i="32"/>
  <c r="BK369" i="32"/>
  <c r="E369" i="32"/>
  <c r="E373" i="32"/>
  <c r="BA373" i="32"/>
  <c r="BS371" i="32"/>
  <c r="BU371" i="32"/>
  <c r="BW371" i="32"/>
  <c r="BY371" i="32"/>
  <c r="CA371" i="32"/>
  <c r="CC371" i="32"/>
  <c r="CE371" i="32"/>
  <c r="CG371" i="32"/>
  <c r="AW373" i="32"/>
  <c r="AW262" i="32"/>
  <c r="BC264" i="32"/>
  <c r="BF323" i="32" s="1"/>
  <c r="BI262" i="32"/>
  <c r="AI371" i="32"/>
  <c r="I375" i="32"/>
  <c r="AS170" i="32"/>
  <c r="BA170" i="32"/>
  <c r="BA176" i="32"/>
  <c r="O266" i="32"/>
  <c r="BM262" i="32"/>
  <c r="AC369" i="32"/>
  <c r="BI369" i="32"/>
  <c r="AY371" i="32"/>
  <c r="M373" i="32"/>
  <c r="AA373" i="32"/>
  <c r="AK373" i="32"/>
  <c r="AY373" i="32"/>
  <c r="Y375" i="32"/>
  <c r="BO371" i="32"/>
  <c r="AO375" i="32"/>
  <c r="M262" i="32"/>
  <c r="U266" i="32"/>
  <c r="AC262" i="32"/>
  <c r="AK262" i="32"/>
  <c r="AS264" i="32"/>
  <c r="BA266" i="32"/>
  <c r="BG262" i="32"/>
  <c r="BQ262" i="32"/>
  <c r="C356" i="32"/>
  <c r="C359" i="32" s="1"/>
  <c r="CB455" i="32" s="1"/>
  <c r="S371" i="32"/>
  <c r="AG373" i="32"/>
  <c r="BE375" i="32"/>
  <c r="X400" i="32"/>
  <c r="E371" i="32"/>
  <c r="U371" i="32"/>
  <c r="AK371" i="32"/>
  <c r="BA371" i="32"/>
  <c r="BD428" i="32" s="1"/>
  <c r="BQ371" i="32"/>
  <c r="Y373" i="32"/>
  <c r="BE373" i="32"/>
  <c r="O375" i="32"/>
  <c r="AE375" i="32"/>
  <c r="AU375" i="32"/>
  <c r="BQ375" i="32"/>
  <c r="BI375" i="32"/>
  <c r="BA375" i="32"/>
  <c r="AS375" i="32"/>
  <c r="AK375" i="32"/>
  <c r="AC375" i="32"/>
  <c r="U375" i="32"/>
  <c r="M375" i="32"/>
  <c r="E375" i="32"/>
  <c r="BM371" i="32"/>
  <c r="BL440" i="32" s="1"/>
  <c r="BE371" i="32"/>
  <c r="BH432" i="32" s="1"/>
  <c r="AW371" i="32"/>
  <c r="AV424" i="32" s="1"/>
  <c r="AO371" i="32"/>
  <c r="AN416" i="32" s="1"/>
  <c r="AG371" i="32"/>
  <c r="AF408" i="32" s="1"/>
  <c r="Y371" i="32"/>
  <c r="AB400" i="32" s="1"/>
  <c r="Q371" i="32"/>
  <c r="P392" i="32" s="1"/>
  <c r="I371" i="32"/>
  <c r="H384" i="32" s="1"/>
  <c r="BO375" i="32"/>
  <c r="BG375" i="32"/>
  <c r="AY375" i="32"/>
  <c r="AQ375" i="32"/>
  <c r="AI375" i="32"/>
  <c r="AA375" i="32"/>
  <c r="S375" i="32"/>
  <c r="K375" i="32"/>
  <c r="BK371" i="32"/>
  <c r="BJ438" i="32" s="1"/>
  <c r="BC371" i="32"/>
  <c r="BF430" i="32" s="1"/>
  <c r="AU371" i="32"/>
  <c r="AM371" i="32"/>
  <c r="AP414" i="32" s="1"/>
  <c r="AE371" i="32"/>
  <c r="AD406" i="32" s="1"/>
  <c r="W371" i="32"/>
  <c r="Z398" i="32" s="1"/>
  <c r="O371" i="32"/>
  <c r="G371" i="32"/>
  <c r="F382" i="32" s="1"/>
  <c r="E363" i="32"/>
  <c r="C363" i="32"/>
  <c r="K371" i="32"/>
  <c r="AA371" i="32"/>
  <c r="AQ371" i="32"/>
  <c r="BG371" i="32"/>
  <c r="Q375" i="32"/>
  <c r="AG375" i="32"/>
  <c r="AW375" i="32"/>
  <c r="BM375" i="32"/>
  <c r="BK373" i="32"/>
  <c r="M371" i="32"/>
  <c r="AC371" i="32"/>
  <c r="AF404" i="32" s="1"/>
  <c r="AS371" i="32"/>
  <c r="BI371" i="32"/>
  <c r="I373" i="32"/>
  <c r="AO373" i="32"/>
  <c r="G375" i="32"/>
  <c r="W375" i="32"/>
  <c r="AM375" i="32"/>
  <c r="BC375" i="32"/>
  <c r="K369" i="32"/>
  <c r="S369" i="32"/>
  <c r="AA369" i="32"/>
  <c r="AI369" i="32"/>
  <c r="AQ369" i="32"/>
  <c r="AY369" i="32"/>
  <c r="BG369" i="32"/>
  <c r="BO369" i="32"/>
  <c r="G373" i="32"/>
  <c r="O373" i="32"/>
  <c r="W373" i="32"/>
  <c r="AE373" i="32"/>
  <c r="AM373" i="32"/>
  <c r="AU373" i="32"/>
  <c r="BC373" i="32"/>
  <c r="BE266" i="32"/>
  <c r="BG266" i="32"/>
  <c r="BI266" i="32"/>
  <c r="BK266" i="32"/>
  <c r="BM266" i="32"/>
  <c r="BO266" i="32"/>
  <c r="BQ266" i="32"/>
  <c r="AE266" i="32"/>
  <c r="E262" i="32"/>
  <c r="G264" i="32"/>
  <c r="AA266" i="32"/>
  <c r="AY268" i="32"/>
  <c r="BC266" i="32"/>
  <c r="BE264" i="32"/>
  <c r="BG264" i="32"/>
  <c r="BI264" i="32"/>
  <c r="BK264" i="32"/>
  <c r="BJ331" i="32" s="1"/>
  <c r="BM264" i="32"/>
  <c r="BO264" i="32"/>
  <c r="BR335" i="32" s="1"/>
  <c r="BQ264" i="32"/>
  <c r="BA172" i="32"/>
  <c r="BD229" i="32" s="1"/>
  <c r="AS268" i="32"/>
  <c r="I262" i="32"/>
  <c r="Y262" i="32"/>
  <c r="AO262" i="32"/>
  <c r="Q262" i="32"/>
  <c r="W264" i="32"/>
  <c r="AU266" i="32"/>
  <c r="AW174" i="32"/>
  <c r="AU174" i="32"/>
  <c r="C249" i="32"/>
  <c r="C252" i="32" s="1"/>
  <c r="K266" i="32"/>
  <c r="AQ266" i="32"/>
  <c r="AG262" i="32"/>
  <c r="I268" i="32"/>
  <c r="BE268" i="32"/>
  <c r="BG268" i="32"/>
  <c r="BI268" i="32"/>
  <c r="BK268" i="32"/>
  <c r="BM268" i="32"/>
  <c r="BO268" i="32"/>
  <c r="BQ268" i="32"/>
  <c r="AS262" i="32"/>
  <c r="O264" i="32"/>
  <c r="AK266" i="32"/>
  <c r="S268" i="32"/>
  <c r="U262" i="32"/>
  <c r="BA262" i="32"/>
  <c r="AG264" i="32"/>
  <c r="AJ301" i="32" s="1"/>
  <c r="AO268" i="32"/>
  <c r="S264" i="32"/>
  <c r="AM264" i="32"/>
  <c r="Y268" i="32"/>
  <c r="AU268" i="32"/>
  <c r="AM268" i="32"/>
  <c r="AE268" i="32"/>
  <c r="W268" i="32"/>
  <c r="O268" i="32"/>
  <c r="G268" i="32"/>
  <c r="AY264" i="32"/>
  <c r="AQ264" i="32"/>
  <c r="AI264" i="32"/>
  <c r="AA264" i="32"/>
  <c r="AW268" i="32"/>
  <c r="AK268" i="32"/>
  <c r="AA268" i="32"/>
  <c r="Q268" i="32"/>
  <c r="E268" i="32"/>
  <c r="BA264" i="32"/>
  <c r="AO264" i="32"/>
  <c r="AE264" i="32"/>
  <c r="U264" i="32"/>
  <c r="M264" i="32"/>
  <c r="E264" i="32"/>
  <c r="C256" i="32"/>
  <c r="BA268" i="32"/>
  <c r="AQ268" i="32"/>
  <c r="AG268" i="32"/>
  <c r="U268" i="32"/>
  <c r="K268" i="32"/>
  <c r="AU264" i="32"/>
  <c r="AK264" i="32"/>
  <c r="Y264" i="32"/>
  <c r="Q264" i="32"/>
  <c r="T285" i="32" s="1"/>
  <c r="I264" i="32"/>
  <c r="E256" i="32"/>
  <c r="K264" i="32"/>
  <c r="AC264" i="32"/>
  <c r="AW264" i="32"/>
  <c r="M268" i="32"/>
  <c r="AI268" i="32"/>
  <c r="AW266" i="32"/>
  <c r="AO266" i="32"/>
  <c r="AG266" i="32"/>
  <c r="Y266" i="32"/>
  <c r="Q266" i="32"/>
  <c r="I266" i="32"/>
  <c r="K262" i="32"/>
  <c r="S262" i="32"/>
  <c r="AA262" i="32"/>
  <c r="AI262" i="32"/>
  <c r="AQ262" i="32"/>
  <c r="AY262" i="32"/>
  <c r="G266" i="32"/>
  <c r="S266" i="32"/>
  <c r="AC266" i="32"/>
  <c r="AM266" i="32"/>
  <c r="AY266" i="32"/>
  <c r="G262" i="32"/>
  <c r="O262" i="32"/>
  <c r="W262" i="32"/>
  <c r="AE262" i="32"/>
  <c r="AM262" i="32"/>
  <c r="AU262" i="32"/>
  <c r="M266" i="32"/>
  <c r="W266" i="32"/>
  <c r="AI266" i="32"/>
  <c r="AS266" i="32"/>
  <c r="O97" i="32"/>
  <c r="M99" i="32"/>
  <c r="U99" i="32"/>
  <c r="AC99" i="32"/>
  <c r="AK99" i="32"/>
  <c r="S37" i="32"/>
  <c r="R60" i="32" s="1"/>
  <c r="E97" i="32"/>
  <c r="I99" i="32"/>
  <c r="Q97" i="32"/>
  <c r="U97" i="32"/>
  <c r="AA97" i="32"/>
  <c r="AG99" i="32"/>
  <c r="AQ170" i="32"/>
  <c r="AY170" i="32"/>
  <c r="AO170" i="32"/>
  <c r="AQ176" i="32"/>
  <c r="AU176" i="32"/>
  <c r="AY176" i="32"/>
  <c r="AZ229" i="32"/>
  <c r="S99" i="32"/>
  <c r="AG97" i="32"/>
  <c r="G99" i="32"/>
  <c r="C82" i="32"/>
  <c r="C85" i="32" s="1"/>
  <c r="K97" i="32"/>
  <c r="W97" i="32"/>
  <c r="AA99" i="32"/>
  <c r="AI97" i="32"/>
  <c r="AG176" i="32"/>
  <c r="AO174" i="32"/>
  <c r="AS174" i="32"/>
  <c r="AW170" i="32"/>
  <c r="BA174" i="32"/>
  <c r="Q41" i="32"/>
  <c r="I97" i="32"/>
  <c r="Y99" i="32"/>
  <c r="AK97" i="32"/>
  <c r="O99" i="32"/>
  <c r="W99" i="32"/>
  <c r="AE99" i="32"/>
  <c r="K37" i="32"/>
  <c r="E99" i="32"/>
  <c r="Q99" i="32"/>
  <c r="K41" i="32"/>
  <c r="G97" i="32"/>
  <c r="K99" i="32"/>
  <c r="S97" i="32"/>
  <c r="Y97" i="32"/>
  <c r="AE97" i="32"/>
  <c r="AM170" i="32"/>
  <c r="AU170" i="32"/>
  <c r="AM174" i="32"/>
  <c r="AO176" i="32"/>
  <c r="AS176" i="32"/>
  <c r="AY174" i="32"/>
  <c r="AK95" i="32"/>
  <c r="M97" i="32"/>
  <c r="AC97" i="32"/>
  <c r="G41" i="32"/>
  <c r="M41" i="32"/>
  <c r="S41" i="32"/>
  <c r="E101" i="32"/>
  <c r="G101" i="32"/>
  <c r="I101" i="32"/>
  <c r="K101" i="32"/>
  <c r="M101" i="32"/>
  <c r="O101" i="32"/>
  <c r="Q101" i="32"/>
  <c r="S101" i="32"/>
  <c r="U101" i="32"/>
  <c r="W101" i="32"/>
  <c r="Y101" i="32"/>
  <c r="AA101" i="32"/>
  <c r="AC101" i="32"/>
  <c r="AE101" i="32"/>
  <c r="AG101" i="32"/>
  <c r="AI101" i="32"/>
  <c r="AK101" i="32"/>
  <c r="C29" i="32"/>
  <c r="I41" i="32"/>
  <c r="O41" i="32"/>
  <c r="U41" i="32"/>
  <c r="E95" i="32"/>
  <c r="G95" i="32"/>
  <c r="I95" i="32"/>
  <c r="K95" i="32"/>
  <c r="M95" i="32"/>
  <c r="O95" i="32"/>
  <c r="Q95" i="32"/>
  <c r="S95" i="32"/>
  <c r="U95" i="32"/>
  <c r="T122" i="32" s="1"/>
  <c r="W95" i="32"/>
  <c r="Y95" i="32"/>
  <c r="AA95" i="32"/>
  <c r="AC95" i="32"/>
  <c r="AE95" i="32"/>
  <c r="AH132" i="32" s="1"/>
  <c r="AG95" i="32"/>
  <c r="AI95" i="32"/>
  <c r="C160" i="32"/>
  <c r="AM172" i="32"/>
  <c r="AO172" i="32"/>
  <c r="AQ172" i="32"/>
  <c r="AS172" i="32"/>
  <c r="AV221" i="32" s="1"/>
  <c r="AU172" i="32"/>
  <c r="AW172" i="32"/>
  <c r="AY172" i="32"/>
  <c r="AH208" i="32"/>
  <c r="AK174" i="32"/>
  <c r="AC174" i="32"/>
  <c r="U174" i="32"/>
  <c r="M174" i="32"/>
  <c r="E174" i="32"/>
  <c r="AG170" i="32"/>
  <c r="Y170" i="32"/>
  <c r="Q170" i="32"/>
  <c r="I170" i="32"/>
  <c r="AG174" i="32"/>
  <c r="Y174" i="32"/>
  <c r="Q174" i="32"/>
  <c r="I174" i="32"/>
  <c r="AK170" i="32"/>
  <c r="AC170" i="32"/>
  <c r="U170" i="32"/>
  <c r="M170" i="32"/>
  <c r="E170" i="32"/>
  <c r="S170" i="32"/>
  <c r="AI170" i="32"/>
  <c r="Q172" i="32"/>
  <c r="AG172" i="32"/>
  <c r="O174" i="32"/>
  <c r="AE174" i="32"/>
  <c r="M176" i="32"/>
  <c r="AC176" i="32"/>
  <c r="G170" i="32"/>
  <c r="W170" i="32"/>
  <c r="E172" i="32"/>
  <c r="U172" i="32"/>
  <c r="AK172" i="32"/>
  <c r="S174" i="32"/>
  <c r="AI174" i="32"/>
  <c r="Q176" i="32"/>
  <c r="K170" i="32"/>
  <c r="AA170" i="32"/>
  <c r="I172" i="32"/>
  <c r="Y172" i="32"/>
  <c r="G174" i="32"/>
  <c r="W174" i="32"/>
  <c r="E176" i="32"/>
  <c r="U176" i="32"/>
  <c r="AK176" i="32"/>
  <c r="AI176" i="32"/>
  <c r="AA176" i="32"/>
  <c r="S176" i="32"/>
  <c r="K176" i="32"/>
  <c r="AE172" i="32"/>
  <c r="W172" i="32"/>
  <c r="O172" i="32"/>
  <c r="G172" i="32"/>
  <c r="E164" i="32"/>
  <c r="AE176" i="32"/>
  <c r="W176" i="32"/>
  <c r="O176" i="32"/>
  <c r="G176" i="32"/>
  <c r="AI172" i="32"/>
  <c r="AA172" i="32"/>
  <c r="S172" i="32"/>
  <c r="K172" i="32"/>
  <c r="C164" i="32"/>
  <c r="O170" i="32"/>
  <c r="AE170" i="32"/>
  <c r="M172" i="32"/>
  <c r="AC172" i="32"/>
  <c r="K174" i="32"/>
  <c r="AA174" i="32"/>
  <c r="I176" i="32"/>
  <c r="Y176" i="32"/>
  <c r="G37" i="32"/>
  <c r="F48" i="32" s="1"/>
  <c r="I37" i="32"/>
  <c r="H50" i="32" s="1"/>
  <c r="M37" i="32"/>
  <c r="L54" i="32" s="1"/>
  <c r="O37" i="32"/>
  <c r="N56" i="32" s="1"/>
  <c r="Q37" i="32"/>
  <c r="P58" i="32" s="1"/>
  <c r="U37" i="32"/>
  <c r="C89" i="32"/>
  <c r="C25" i="32"/>
  <c r="C45" i="32" s="1"/>
  <c r="E37" i="32"/>
  <c r="H46" i="32" s="1"/>
  <c r="G39" i="32"/>
  <c r="I39" i="32"/>
  <c r="K39" i="32"/>
  <c r="J51" i="32" s="1"/>
  <c r="M39" i="32"/>
  <c r="O39" i="32"/>
  <c r="Q39" i="32"/>
  <c r="S39" i="32"/>
  <c r="Q60" i="32" s="1"/>
  <c r="U39" i="32"/>
  <c r="I51" i="32"/>
  <c r="E29" i="32"/>
  <c r="AU302" i="39" l="1"/>
  <c r="X118" i="39"/>
  <c r="U382" i="39"/>
  <c r="R112" i="39"/>
  <c r="M51" i="39"/>
  <c r="AL208" i="39"/>
  <c r="U61" i="39"/>
  <c r="D368" i="39"/>
  <c r="AM210" i="39"/>
  <c r="BF312" i="39"/>
  <c r="AT304" i="39"/>
  <c r="C174" i="39"/>
  <c r="H50" i="39"/>
  <c r="BB309" i="39"/>
  <c r="AS305" i="39"/>
  <c r="D174" i="39"/>
  <c r="L51" i="39"/>
  <c r="M180" i="39"/>
  <c r="H102" i="39"/>
  <c r="C45" i="39"/>
  <c r="AR214" i="39"/>
  <c r="AH203" i="39"/>
  <c r="J178" i="39"/>
  <c r="S61" i="39"/>
  <c r="M273" i="39"/>
  <c r="M53" i="39"/>
  <c r="O55" i="39"/>
  <c r="O58" i="39"/>
  <c r="O53" i="39"/>
  <c r="T60" i="39"/>
  <c r="P56" i="39"/>
  <c r="G45" i="39"/>
  <c r="I49" i="39"/>
  <c r="Q57" i="39"/>
  <c r="BD222" i="39"/>
  <c r="S62" i="39"/>
  <c r="P55" i="39"/>
  <c r="I47" i="39"/>
  <c r="E47" i="39"/>
  <c r="AN134" i="39"/>
  <c r="AD128" i="39"/>
  <c r="M56" i="39"/>
  <c r="S57" i="39"/>
  <c r="T185" i="39"/>
  <c r="N53" i="39"/>
  <c r="Q59" i="39"/>
  <c r="O54" i="39"/>
  <c r="N51" i="39"/>
  <c r="R58" i="39"/>
  <c r="I52" i="39"/>
  <c r="Q55" i="39"/>
  <c r="C46" i="39"/>
  <c r="V187" i="39"/>
  <c r="Z124" i="39"/>
  <c r="X384" i="39"/>
  <c r="BB219" i="39"/>
  <c r="P376" i="39"/>
  <c r="AT214" i="39"/>
  <c r="AF199" i="39"/>
  <c r="K51" i="39"/>
  <c r="J50" i="39"/>
  <c r="N272" i="39"/>
  <c r="Q56" i="39"/>
  <c r="X61" i="39"/>
  <c r="Q60" i="39"/>
  <c r="L53" i="39"/>
  <c r="N54" i="39"/>
  <c r="L49" i="39"/>
  <c r="H45" i="39"/>
  <c r="T57" i="39"/>
  <c r="K54" i="39"/>
  <c r="R55" i="39"/>
  <c r="R59" i="39"/>
  <c r="BF317" i="39"/>
  <c r="BC222" i="39"/>
  <c r="AX216" i="39"/>
  <c r="O57" i="39"/>
  <c r="H49" i="39"/>
  <c r="S58" i="39"/>
  <c r="H177" i="39"/>
  <c r="N55" i="39"/>
  <c r="W62" i="39"/>
  <c r="T59" i="39"/>
  <c r="P53" i="39"/>
  <c r="U60" i="39"/>
  <c r="V59" i="39"/>
  <c r="V62" i="39"/>
  <c r="G46" i="39"/>
  <c r="F46" i="39"/>
  <c r="BX440" i="39"/>
  <c r="BA313" i="39"/>
  <c r="K182" i="39"/>
  <c r="AS215" i="39"/>
  <c r="AC196" i="39"/>
  <c r="M52" i="39"/>
  <c r="AF198" i="39"/>
  <c r="L50" i="39"/>
  <c r="U281" i="39"/>
  <c r="W280" i="39"/>
  <c r="BE313" i="39"/>
  <c r="Y281" i="39"/>
  <c r="AG204" i="39"/>
  <c r="N270" i="39"/>
  <c r="W194" i="39"/>
  <c r="X193" i="39"/>
  <c r="J176" i="39"/>
  <c r="U188" i="39"/>
  <c r="T384" i="39"/>
  <c r="AD285" i="39"/>
  <c r="AZ309" i="39"/>
  <c r="Q183" i="39"/>
  <c r="L376" i="39"/>
  <c r="AN400" i="39"/>
  <c r="BR430" i="39"/>
  <c r="W278" i="39"/>
  <c r="BC310" i="39"/>
  <c r="AZ221" i="39"/>
  <c r="BB310" i="39"/>
  <c r="AF202" i="39"/>
  <c r="AX218" i="39"/>
  <c r="AH202" i="39"/>
  <c r="AQ302" i="39"/>
  <c r="AW305" i="39"/>
  <c r="V280" i="39"/>
  <c r="AN207" i="39"/>
  <c r="AV215" i="39"/>
  <c r="AO212" i="39"/>
  <c r="N179" i="39"/>
  <c r="R272" i="39"/>
  <c r="AH200" i="39"/>
  <c r="P185" i="39"/>
  <c r="T58" i="39"/>
  <c r="AQ210" i="39"/>
  <c r="V190" i="39"/>
  <c r="N108" i="39"/>
  <c r="AL206" i="39"/>
  <c r="AV216" i="39"/>
  <c r="AP211" i="39"/>
  <c r="X192" i="39"/>
  <c r="AQ214" i="39"/>
  <c r="AU214" i="39"/>
  <c r="AZ222" i="39"/>
  <c r="AP210" i="39"/>
  <c r="AT302" i="39"/>
  <c r="AX304" i="39"/>
  <c r="V278" i="39"/>
  <c r="BB222" i="39"/>
  <c r="AT211" i="39"/>
  <c r="AB193" i="39"/>
  <c r="R60" i="39"/>
  <c r="V61" i="39"/>
  <c r="CJ459" i="32"/>
  <c r="CD457" i="32"/>
  <c r="CH457" i="32"/>
  <c r="BH325" i="32"/>
  <c r="BT447" i="32"/>
  <c r="BY450" i="32"/>
  <c r="CE460" i="32"/>
  <c r="BW448" i="32"/>
  <c r="BU450" i="32"/>
  <c r="BV449" i="32"/>
  <c r="CC458" i="32"/>
  <c r="BX447" i="32"/>
  <c r="CF459" i="32"/>
  <c r="CA456" i="32"/>
  <c r="BW452" i="32"/>
  <c r="CE456" i="32"/>
  <c r="BS448" i="32"/>
  <c r="J112" i="32"/>
  <c r="CG458" i="32"/>
  <c r="BX451" i="32"/>
  <c r="CF455" i="32"/>
  <c r="CA452" i="32"/>
  <c r="CB451" i="32"/>
  <c r="BZ449" i="32"/>
  <c r="CI460" i="32"/>
  <c r="AJ134" i="39"/>
  <c r="T190" i="39"/>
  <c r="AV408" i="39"/>
  <c r="CB440" i="39"/>
  <c r="CE445" i="39"/>
  <c r="BB418" i="39"/>
  <c r="BB312" i="39"/>
  <c r="Z285" i="39"/>
  <c r="BJ317" i="39"/>
  <c r="AT216" i="39"/>
  <c r="P184" i="39"/>
  <c r="BN430" i="39"/>
  <c r="AN206" i="39"/>
  <c r="S278" i="39"/>
  <c r="J108" i="39"/>
  <c r="V277" i="39"/>
  <c r="L178" i="39"/>
  <c r="CH458" i="32"/>
  <c r="CD458" i="32"/>
  <c r="CI459" i="32"/>
  <c r="CH459" i="32"/>
  <c r="CE459" i="32"/>
  <c r="BX448" i="32"/>
  <c r="BT448" i="32"/>
  <c r="BU449" i="32"/>
  <c r="BY449" i="32"/>
  <c r="BX449" i="32"/>
  <c r="Z128" i="32"/>
  <c r="BE322" i="32"/>
  <c r="N390" i="32"/>
  <c r="AT422" i="32"/>
  <c r="X396" i="32"/>
  <c r="BZ454" i="32"/>
  <c r="CD454" i="32"/>
  <c r="BR446" i="32"/>
  <c r="BV446" i="32"/>
  <c r="CA455" i="32"/>
  <c r="CE455" i="32"/>
  <c r="CD455" i="32"/>
  <c r="BS447" i="32"/>
  <c r="BW447" i="32"/>
  <c r="BV447" i="32"/>
  <c r="BZ450" i="32"/>
  <c r="BV450" i="32"/>
  <c r="CA451" i="32"/>
  <c r="BZ451" i="32"/>
  <c r="BW451" i="32"/>
  <c r="BY454" i="32"/>
  <c r="BZ453" i="32"/>
  <c r="CD453" i="32"/>
  <c r="CC454" i="32"/>
  <c r="CF456" i="32"/>
  <c r="CB456" i="32"/>
  <c r="CC457" i="32"/>
  <c r="CG457" i="32"/>
  <c r="CF457" i="32"/>
  <c r="AR420" i="32"/>
  <c r="H380" i="32"/>
  <c r="CF460" i="32"/>
  <c r="CJ460" i="32"/>
  <c r="BX452" i="32"/>
  <c r="CB452" i="32"/>
  <c r="CB453" i="32"/>
  <c r="BY453" i="32"/>
  <c r="CC453" i="32"/>
  <c r="BT445" i="32"/>
  <c r="BQ445" i="32"/>
  <c r="BU445" i="32"/>
  <c r="BQ446" i="32"/>
  <c r="BR445" i="32"/>
  <c r="BV445" i="32"/>
  <c r="BU446" i="32"/>
  <c r="H359" i="41"/>
  <c r="H254" i="41"/>
  <c r="H163" i="41"/>
  <c r="H89" i="41"/>
  <c r="H27" i="41"/>
  <c r="BZ440" i="39"/>
  <c r="AB285" i="39"/>
  <c r="BC312" i="39"/>
  <c r="O272" i="39"/>
  <c r="E173" i="39"/>
  <c r="AK205" i="39"/>
  <c r="AI203" i="39"/>
  <c r="I177" i="39"/>
  <c r="AS213" i="39"/>
  <c r="Q185" i="39"/>
  <c r="AY219" i="39"/>
  <c r="M181" i="39"/>
  <c r="AF128" i="39"/>
  <c r="G103" i="39"/>
  <c r="U120" i="39"/>
  <c r="P111" i="39"/>
  <c r="L108" i="39"/>
  <c r="AD123" i="39"/>
  <c r="J107" i="39"/>
  <c r="AJ129" i="39"/>
  <c r="AK132" i="39"/>
  <c r="P113" i="39"/>
  <c r="AI131" i="39"/>
  <c r="F103" i="39"/>
  <c r="Z119" i="39"/>
  <c r="M111" i="39"/>
  <c r="AE130" i="39"/>
  <c r="W119" i="39"/>
  <c r="AF129" i="39"/>
  <c r="T113" i="39"/>
  <c r="E104" i="39"/>
  <c r="V119" i="39"/>
  <c r="Q111" i="39"/>
  <c r="Z123" i="39"/>
  <c r="K107" i="39"/>
  <c r="AI130" i="39"/>
  <c r="AL131" i="39"/>
  <c r="S114" i="39"/>
  <c r="J103" i="39"/>
  <c r="AA123" i="39"/>
  <c r="P112" i="39"/>
  <c r="M108" i="39"/>
  <c r="AH131" i="39"/>
  <c r="Q113" i="39"/>
  <c r="I104" i="39"/>
  <c r="Y120" i="39"/>
  <c r="AG129" i="39"/>
  <c r="AB124" i="39"/>
  <c r="AC124" i="39"/>
  <c r="Y124" i="39"/>
  <c r="N107" i="39"/>
  <c r="AG132" i="39"/>
  <c r="O114" i="39"/>
  <c r="I108" i="39"/>
  <c r="BJ426" i="39"/>
  <c r="BN426" i="39"/>
  <c r="BL426" i="39"/>
  <c r="BF420" i="39"/>
  <c r="BD420" i="39"/>
  <c r="BH420" i="39"/>
  <c r="AI400" i="39"/>
  <c r="AK399" i="39"/>
  <c r="AM400" i="39"/>
  <c r="AN399" i="39"/>
  <c r="AJ399" i="39"/>
  <c r="Q378" i="39"/>
  <c r="R377" i="39"/>
  <c r="N377" i="39"/>
  <c r="M378" i="39"/>
  <c r="O377" i="39"/>
  <c r="BY442" i="39"/>
  <c r="CA441" i="39"/>
  <c r="CC442" i="39"/>
  <c r="CD441" i="39"/>
  <c r="BZ441" i="39"/>
  <c r="BC420" i="39"/>
  <c r="BE419" i="39"/>
  <c r="BD419" i="39"/>
  <c r="BG420" i="39"/>
  <c r="BH419" i="39"/>
  <c r="AK398" i="39"/>
  <c r="AL397" i="39"/>
  <c r="AH397" i="39"/>
  <c r="AG398" i="39"/>
  <c r="AI397" i="39"/>
  <c r="BZ442" i="39"/>
  <c r="CD442" i="39"/>
  <c r="CB442" i="39"/>
  <c r="H370" i="39"/>
  <c r="F370" i="39"/>
  <c r="J370" i="39"/>
  <c r="BS326" i="39"/>
  <c r="BO326" i="39"/>
  <c r="BR326" i="39"/>
  <c r="E265" i="39"/>
  <c r="G264" i="39"/>
  <c r="I265" i="39"/>
  <c r="J264" i="39"/>
  <c r="F264" i="39"/>
  <c r="AF288" i="39"/>
  <c r="AC288" i="39"/>
  <c r="AG288" i="39"/>
  <c r="S274" i="39"/>
  <c r="O274" i="39"/>
  <c r="R274" i="39"/>
  <c r="M268" i="39"/>
  <c r="I268" i="39"/>
  <c r="L268" i="39"/>
  <c r="AK208" i="39"/>
  <c r="AP207" i="39"/>
  <c r="AM207" i="39"/>
  <c r="AO208" i="39"/>
  <c r="AL207" i="39"/>
  <c r="E176" i="39"/>
  <c r="J175" i="39"/>
  <c r="G175" i="39"/>
  <c r="I176" i="39"/>
  <c r="F175" i="39"/>
  <c r="K371" i="39"/>
  <c r="G371" i="39"/>
  <c r="J371" i="39"/>
  <c r="AC389" i="39"/>
  <c r="Y389" i="39"/>
  <c r="AB389" i="39"/>
  <c r="BI421" i="39"/>
  <c r="BE421" i="39"/>
  <c r="BH421" i="39"/>
  <c r="AE391" i="39"/>
  <c r="AA391" i="39"/>
  <c r="AD391" i="39"/>
  <c r="BD417" i="39"/>
  <c r="BE417" i="39"/>
  <c r="BA417" i="39"/>
  <c r="AN295" i="39"/>
  <c r="AL295" i="39"/>
  <c r="AJ295" i="39"/>
  <c r="AE291" i="39"/>
  <c r="AG290" i="39"/>
  <c r="AJ290" i="39"/>
  <c r="AF290" i="39"/>
  <c r="AI291" i="39"/>
  <c r="AD289" i="39"/>
  <c r="AH289" i="39"/>
  <c r="AF289" i="39"/>
  <c r="AK293" i="39"/>
  <c r="AL292" i="39"/>
  <c r="AH292" i="39"/>
  <c r="AG293" i="39"/>
  <c r="AI292" i="39"/>
  <c r="AH291" i="39"/>
  <c r="AF291" i="39"/>
  <c r="AJ291" i="39"/>
  <c r="AA287" i="39"/>
  <c r="AC286" i="39"/>
  <c r="AE287" i="39"/>
  <c r="AF286" i="39"/>
  <c r="AB286" i="39"/>
  <c r="AX413" i="39"/>
  <c r="K177" i="39"/>
  <c r="G177" i="39"/>
  <c r="J177" i="39"/>
  <c r="I179" i="39"/>
  <c r="M179" i="39"/>
  <c r="L179" i="39"/>
  <c r="AD197" i="39"/>
  <c r="AE197" i="39"/>
  <c r="AA197" i="39"/>
  <c r="V120" i="39"/>
  <c r="X120" i="39"/>
  <c r="Z120" i="39"/>
  <c r="S118" i="39"/>
  <c r="U117" i="39"/>
  <c r="T117" i="39"/>
  <c r="X117" i="39"/>
  <c r="W118" i="39"/>
  <c r="AI201" i="39"/>
  <c r="AE201" i="39"/>
  <c r="AH201" i="39"/>
  <c r="AF126" i="39"/>
  <c r="AB126" i="39"/>
  <c r="AD126" i="39"/>
  <c r="BN429" i="39"/>
  <c r="O109" i="39"/>
  <c r="N109" i="39"/>
  <c r="K109" i="39"/>
  <c r="AI133" i="39"/>
  <c r="AM133" i="39"/>
  <c r="AL133" i="39"/>
  <c r="H103" i="39"/>
  <c r="E103" i="39"/>
  <c r="I103" i="39"/>
  <c r="M107" i="39"/>
  <c r="L107" i="39"/>
  <c r="I107" i="39"/>
  <c r="V192" i="39"/>
  <c r="T62" i="39"/>
  <c r="BD416" i="39"/>
  <c r="BB416" i="39"/>
  <c r="AZ416" i="39"/>
  <c r="BN428" i="39"/>
  <c r="BL428" i="39"/>
  <c r="BP428" i="39"/>
  <c r="AQ408" i="39"/>
  <c r="AS407" i="39"/>
  <c r="AU408" i="39"/>
  <c r="AV407" i="39"/>
  <c r="AR407" i="39"/>
  <c r="Y386" i="39"/>
  <c r="Z385" i="39"/>
  <c r="V385" i="39"/>
  <c r="U386" i="39"/>
  <c r="W385" i="39"/>
  <c r="BA418" i="39"/>
  <c r="BC417" i="39"/>
  <c r="BE418" i="39"/>
  <c r="BF417" i="39"/>
  <c r="BB417" i="39"/>
  <c r="AE396" i="39"/>
  <c r="AG395" i="39"/>
  <c r="AJ395" i="39"/>
  <c r="AF395" i="39"/>
  <c r="AI396" i="39"/>
  <c r="BK428" i="39"/>
  <c r="BM427" i="39"/>
  <c r="BP427" i="39"/>
  <c r="BL427" i="39"/>
  <c r="BO428" i="39"/>
  <c r="AP404" i="39"/>
  <c r="AN404" i="39"/>
  <c r="AR404" i="39"/>
  <c r="BT432" i="39"/>
  <c r="BR432" i="39"/>
  <c r="BP432" i="39"/>
  <c r="S381" i="39"/>
  <c r="BA308" i="39"/>
  <c r="AW308" i="39"/>
  <c r="AZ308" i="39"/>
  <c r="AE199" i="39"/>
  <c r="AG200" i="39"/>
  <c r="AD199" i="39"/>
  <c r="AC200" i="39"/>
  <c r="AH199" i="39"/>
  <c r="AQ403" i="39"/>
  <c r="AM403" i="39"/>
  <c r="AP403" i="39"/>
  <c r="BQ429" i="39"/>
  <c r="BM429" i="39"/>
  <c r="BP429" i="39"/>
  <c r="AM399" i="39"/>
  <c r="AI399" i="39"/>
  <c r="AL399" i="39"/>
  <c r="BS431" i="39"/>
  <c r="BO431" i="39"/>
  <c r="BR431" i="39"/>
  <c r="AF393" i="39"/>
  <c r="AC393" i="39"/>
  <c r="AG393" i="39"/>
  <c r="BL425" i="39"/>
  <c r="BI425" i="39"/>
  <c r="BM425" i="39"/>
  <c r="AE286" i="39"/>
  <c r="AA286" i="39"/>
  <c r="AD286" i="39"/>
  <c r="P271" i="39"/>
  <c r="N271" i="39"/>
  <c r="L271" i="39"/>
  <c r="G267" i="39"/>
  <c r="I266" i="39"/>
  <c r="K267" i="39"/>
  <c r="L266" i="39"/>
  <c r="H266" i="39"/>
  <c r="F265" i="39"/>
  <c r="J265" i="39"/>
  <c r="H265" i="39"/>
  <c r="M269" i="39"/>
  <c r="N268" i="39"/>
  <c r="J268" i="39"/>
  <c r="I269" i="39"/>
  <c r="K268" i="39"/>
  <c r="AP299" i="39"/>
  <c r="AN299" i="39"/>
  <c r="AR299" i="39"/>
  <c r="AI295" i="39"/>
  <c r="AK294" i="39"/>
  <c r="AM295" i="39"/>
  <c r="AN294" i="39"/>
  <c r="AJ294" i="39"/>
  <c r="BP430" i="39"/>
  <c r="AZ218" i="39"/>
  <c r="U187" i="39"/>
  <c r="T187" i="39"/>
  <c r="Q187" i="39"/>
  <c r="BA219" i="39"/>
  <c r="AW219" i="39"/>
  <c r="AZ219" i="39"/>
  <c r="F173" i="39"/>
  <c r="C173" i="39"/>
  <c r="G173" i="39"/>
  <c r="U116" i="39"/>
  <c r="V115" i="39"/>
  <c r="R115" i="39"/>
  <c r="S115" i="39"/>
  <c r="Q116" i="39"/>
  <c r="AH130" i="39"/>
  <c r="AJ130" i="39"/>
  <c r="AF130" i="39"/>
  <c r="AA126" i="39"/>
  <c r="AC125" i="39"/>
  <c r="AB125" i="39"/>
  <c r="AF125" i="39"/>
  <c r="AE126" i="39"/>
  <c r="AU304" i="39"/>
  <c r="T116" i="39"/>
  <c r="R116" i="39"/>
  <c r="V116" i="39"/>
  <c r="AF392" i="39"/>
  <c r="BR429" i="39"/>
  <c r="AK207" i="39"/>
  <c r="AA195" i="39"/>
  <c r="V117" i="39"/>
  <c r="S117" i="39"/>
  <c r="W117" i="39"/>
  <c r="S113" i="39"/>
  <c r="O113" i="39"/>
  <c r="R113" i="39"/>
  <c r="K105" i="39"/>
  <c r="G105" i="39"/>
  <c r="J105" i="39"/>
  <c r="P54" i="39"/>
  <c r="I374" i="39"/>
  <c r="K373" i="39"/>
  <c r="M374" i="39"/>
  <c r="N373" i="39"/>
  <c r="J373" i="39"/>
  <c r="AR406" i="39"/>
  <c r="AP406" i="39"/>
  <c r="AT406" i="39"/>
  <c r="J374" i="39"/>
  <c r="N374" i="39"/>
  <c r="L374" i="39"/>
  <c r="BV436" i="39"/>
  <c r="BT436" i="39"/>
  <c r="BX436" i="39"/>
  <c r="S384" i="39"/>
  <c r="U383" i="39"/>
  <c r="W384" i="39"/>
  <c r="X383" i="39"/>
  <c r="T383" i="39"/>
  <c r="AY416" i="39"/>
  <c r="BA415" i="39"/>
  <c r="BC416" i="39"/>
  <c r="BD415" i="39"/>
  <c r="AZ415" i="39"/>
  <c r="CE448" i="39"/>
  <c r="CG447" i="39"/>
  <c r="CI448" i="39"/>
  <c r="CJ447" i="39"/>
  <c r="CF447" i="39"/>
  <c r="AC394" i="39"/>
  <c r="AE393" i="39"/>
  <c r="AG394" i="39"/>
  <c r="AH393" i="39"/>
  <c r="AD393" i="39"/>
  <c r="BI426" i="39"/>
  <c r="BK425" i="39"/>
  <c r="BM426" i="39"/>
  <c r="BN425" i="39"/>
  <c r="BJ425" i="39"/>
  <c r="G372" i="39"/>
  <c r="I371" i="39"/>
  <c r="K372" i="39"/>
  <c r="L371" i="39"/>
  <c r="H371" i="39"/>
  <c r="AM404" i="39"/>
  <c r="AO403" i="39"/>
  <c r="AQ404" i="39"/>
  <c r="AR403" i="39"/>
  <c r="AN403" i="39"/>
  <c r="BS436" i="39"/>
  <c r="BU435" i="39"/>
  <c r="BW436" i="39"/>
  <c r="BX435" i="39"/>
  <c r="BT435" i="39"/>
  <c r="BR434" i="39"/>
  <c r="BV434" i="39"/>
  <c r="BT434" i="39"/>
  <c r="AH396" i="39"/>
  <c r="AF396" i="39"/>
  <c r="AJ396" i="39"/>
  <c r="BI422" i="39"/>
  <c r="BJ421" i="39"/>
  <c r="BF421" i="39"/>
  <c r="BE422" i="39"/>
  <c r="BG421" i="39"/>
  <c r="BH422" i="39"/>
  <c r="BF422" i="39"/>
  <c r="BJ422" i="39"/>
  <c r="X386" i="39"/>
  <c r="V386" i="39"/>
  <c r="Z386" i="39"/>
  <c r="R381" i="39"/>
  <c r="Q382" i="39"/>
  <c r="V384" i="39"/>
  <c r="G262" i="39"/>
  <c r="C262" i="39"/>
  <c r="F262" i="39"/>
  <c r="P272" i="39"/>
  <c r="Q272" i="39"/>
  <c r="M272" i="39"/>
  <c r="AV304" i="39"/>
  <c r="AW304" i="39"/>
  <c r="AS304" i="39"/>
  <c r="AI290" i="39"/>
  <c r="AE290" i="39"/>
  <c r="AH290" i="39"/>
  <c r="BO322" i="39"/>
  <c r="BK322" i="39"/>
  <c r="BN322" i="39"/>
  <c r="AC284" i="39"/>
  <c r="Y284" i="39"/>
  <c r="AB284" i="39"/>
  <c r="BI316" i="39"/>
  <c r="BE316" i="39"/>
  <c r="BH316" i="39"/>
  <c r="U192" i="39"/>
  <c r="Z191" i="39"/>
  <c r="W191" i="39"/>
  <c r="V191" i="39"/>
  <c r="Y192" i="39"/>
  <c r="AT212" i="39"/>
  <c r="AR212" i="39"/>
  <c r="AP212" i="39"/>
  <c r="N180" i="39"/>
  <c r="L180" i="39"/>
  <c r="J180" i="39"/>
  <c r="H46" i="39"/>
  <c r="D46" i="39"/>
  <c r="CH445" i="39"/>
  <c r="BW435" i="39"/>
  <c r="BS435" i="39"/>
  <c r="BV435" i="39"/>
  <c r="AY411" i="39"/>
  <c r="AU411" i="39"/>
  <c r="AX411" i="39"/>
  <c r="AA387" i="39"/>
  <c r="Z387" i="39"/>
  <c r="W387" i="39"/>
  <c r="L373" i="39"/>
  <c r="I373" i="39"/>
  <c r="M373" i="39"/>
  <c r="AS405" i="39"/>
  <c r="AO405" i="39"/>
  <c r="AR405" i="39"/>
  <c r="BY437" i="39"/>
  <c r="BU437" i="39"/>
  <c r="BX437" i="39"/>
  <c r="O375" i="39"/>
  <c r="K375" i="39"/>
  <c r="N375" i="39"/>
  <c r="AU407" i="39"/>
  <c r="AQ407" i="39"/>
  <c r="AT407" i="39"/>
  <c r="CA439" i="39"/>
  <c r="BW439" i="39"/>
  <c r="BZ439" i="39"/>
  <c r="I369" i="39"/>
  <c r="E369" i="39"/>
  <c r="H369" i="39"/>
  <c r="AN401" i="39"/>
  <c r="AO401" i="39"/>
  <c r="AK401" i="39"/>
  <c r="BT433" i="39"/>
  <c r="BU433" i="39"/>
  <c r="BQ433" i="39"/>
  <c r="BI321" i="39"/>
  <c r="BK320" i="39"/>
  <c r="BM321" i="39"/>
  <c r="BN320" i="39"/>
  <c r="BJ320" i="39"/>
  <c r="BP325" i="39"/>
  <c r="BN325" i="39"/>
  <c r="BR325" i="39"/>
  <c r="X279" i="39"/>
  <c r="V279" i="39"/>
  <c r="T279" i="39"/>
  <c r="BD311" i="39"/>
  <c r="BB311" i="39"/>
  <c r="AZ311" i="39"/>
  <c r="O275" i="39"/>
  <c r="Q274" i="39"/>
  <c r="S275" i="39"/>
  <c r="T274" i="39"/>
  <c r="P274" i="39"/>
  <c r="AU307" i="39"/>
  <c r="AW306" i="39"/>
  <c r="AY307" i="39"/>
  <c r="AZ306" i="39"/>
  <c r="AV306" i="39"/>
  <c r="N273" i="39"/>
  <c r="R273" i="39"/>
  <c r="P273" i="39"/>
  <c r="AT305" i="39"/>
  <c r="AX305" i="39"/>
  <c r="AV305" i="39"/>
  <c r="U277" i="39"/>
  <c r="V276" i="39"/>
  <c r="R276" i="39"/>
  <c r="S276" i="39"/>
  <c r="Q277" i="39"/>
  <c r="BA309" i="39"/>
  <c r="BB308" i="39"/>
  <c r="AX308" i="39"/>
  <c r="AY308" i="39"/>
  <c r="AW309" i="39"/>
  <c r="R275" i="39"/>
  <c r="P275" i="39"/>
  <c r="T275" i="39"/>
  <c r="AX307" i="39"/>
  <c r="AV307" i="39"/>
  <c r="AZ307" i="39"/>
  <c r="K271" i="39"/>
  <c r="M270" i="39"/>
  <c r="O271" i="39"/>
  <c r="P270" i="39"/>
  <c r="L270" i="39"/>
  <c r="AQ303" i="39"/>
  <c r="AS302" i="39"/>
  <c r="AU303" i="39"/>
  <c r="AV302" i="39"/>
  <c r="AR302" i="39"/>
  <c r="BA221" i="39"/>
  <c r="AC197" i="39"/>
  <c r="AW414" i="39"/>
  <c r="BA414" i="39"/>
  <c r="AQ209" i="39"/>
  <c r="AM209" i="39"/>
  <c r="AP209" i="39"/>
  <c r="Y195" i="39"/>
  <c r="AC195" i="39"/>
  <c r="AB195" i="39"/>
  <c r="AV213" i="39"/>
  <c r="AM206" i="39"/>
  <c r="AJ205" i="39"/>
  <c r="AF197" i="39"/>
  <c r="W190" i="39"/>
  <c r="T189" i="39"/>
  <c r="P181" i="39"/>
  <c r="G174" i="39"/>
  <c r="D173" i="39"/>
  <c r="AY222" i="39"/>
  <c r="AR213" i="39"/>
  <c r="AN205" i="39"/>
  <c r="AE198" i="39"/>
  <c r="AB197" i="39"/>
  <c r="X189" i="39"/>
  <c r="O182" i="39"/>
  <c r="L181" i="39"/>
  <c r="H173" i="39"/>
  <c r="N182" i="39"/>
  <c r="AD198" i="39"/>
  <c r="N181" i="39"/>
  <c r="O181" i="39"/>
  <c r="K181" i="39"/>
  <c r="AT213" i="39"/>
  <c r="AU213" i="39"/>
  <c r="AQ213" i="39"/>
  <c r="L105" i="39"/>
  <c r="K106" i="39"/>
  <c r="I105" i="39"/>
  <c r="G106" i="39"/>
  <c r="H105" i="39"/>
  <c r="J106" i="39"/>
  <c r="L106" i="39"/>
  <c r="H106" i="39"/>
  <c r="C102" i="39"/>
  <c r="E101" i="39"/>
  <c r="H101" i="39"/>
  <c r="G102" i="39"/>
  <c r="D101" i="39"/>
  <c r="AI134" i="39"/>
  <c r="AK133" i="39"/>
  <c r="AN133" i="39"/>
  <c r="AM134" i="39"/>
  <c r="AJ133" i="39"/>
  <c r="F174" i="39"/>
  <c r="Z194" i="39"/>
  <c r="AB194" i="39"/>
  <c r="X194" i="39"/>
  <c r="BF418" i="39"/>
  <c r="AN210" i="39"/>
  <c r="AI202" i="39"/>
  <c r="AJ201" i="39"/>
  <c r="AF201" i="39"/>
  <c r="AE202" i="39"/>
  <c r="AG201" i="39"/>
  <c r="Y121" i="39"/>
  <c r="W122" i="39"/>
  <c r="X121" i="39"/>
  <c r="AB121" i="39"/>
  <c r="AA122" i="39"/>
  <c r="F104" i="39"/>
  <c r="J104" i="39"/>
  <c r="H104" i="39"/>
  <c r="BO429" i="39"/>
  <c r="BQ430" i="39"/>
  <c r="X190" i="39"/>
  <c r="AO207" i="39"/>
  <c r="C101" i="39"/>
  <c r="G101" i="39"/>
  <c r="F101" i="39"/>
  <c r="V118" i="39"/>
  <c r="V60" i="39"/>
  <c r="R56" i="39"/>
  <c r="AW215" i="39"/>
  <c r="L177" i="39"/>
  <c r="AS212" i="39"/>
  <c r="AL203" i="39"/>
  <c r="Z195" i="39"/>
  <c r="Y196" i="39"/>
  <c r="K179" i="39"/>
  <c r="N112" i="39"/>
  <c r="AI129" i="39"/>
  <c r="AE129" i="39"/>
  <c r="AH129" i="39"/>
  <c r="AA125" i="39"/>
  <c r="AE125" i="39"/>
  <c r="AD125" i="39"/>
  <c r="Y123" i="39"/>
  <c r="AC123" i="39"/>
  <c r="AB123" i="39"/>
  <c r="K270" i="39"/>
  <c r="Q273" i="39"/>
  <c r="AC199" i="39"/>
  <c r="AF200" i="39"/>
  <c r="AA194" i="39"/>
  <c r="S186" i="39"/>
  <c r="P183" i="39"/>
  <c r="AN209" i="39"/>
  <c r="AN208" i="39"/>
  <c r="R184" i="39"/>
  <c r="F102" i="39"/>
  <c r="BA220" i="39"/>
  <c r="AW220" i="39"/>
  <c r="S187" i="39"/>
  <c r="AH128" i="39"/>
  <c r="BY438" i="39"/>
  <c r="BZ437" i="39"/>
  <c r="BV437" i="39"/>
  <c r="BU438" i="39"/>
  <c r="BW437" i="39"/>
  <c r="AB390" i="39"/>
  <c r="Z390" i="39"/>
  <c r="AD390" i="39"/>
  <c r="C368" i="39"/>
  <c r="E367" i="39"/>
  <c r="D367" i="39"/>
  <c r="G368" i="39"/>
  <c r="H367" i="39"/>
  <c r="BO432" i="39"/>
  <c r="BQ431" i="39"/>
  <c r="BS432" i="39"/>
  <c r="BT431" i="39"/>
  <c r="BP431" i="39"/>
  <c r="AS410" i="39"/>
  <c r="AU409" i="39"/>
  <c r="AW410" i="39"/>
  <c r="AX409" i="39"/>
  <c r="AT409" i="39"/>
  <c r="W388" i="39"/>
  <c r="Y387" i="39"/>
  <c r="X387" i="39"/>
  <c r="AA388" i="39"/>
  <c r="AB387" i="39"/>
  <c r="AZ414" i="39"/>
  <c r="AX414" i="39"/>
  <c r="BB414" i="39"/>
  <c r="T380" i="39"/>
  <c r="R380" i="39"/>
  <c r="P380" i="39"/>
  <c r="AL402" i="39"/>
  <c r="AP402" i="39"/>
  <c r="AN402" i="39"/>
  <c r="L269" i="39"/>
  <c r="J269" i="39"/>
  <c r="N269" i="39"/>
  <c r="BL320" i="39"/>
  <c r="BI320" i="39"/>
  <c r="BM320" i="39"/>
  <c r="AY306" i="39"/>
  <c r="AU306" i="39"/>
  <c r="AX306" i="39"/>
  <c r="AS300" i="39"/>
  <c r="AO300" i="39"/>
  <c r="AR300" i="39"/>
  <c r="AD196" i="39"/>
  <c r="AB196" i="39"/>
  <c r="Z196" i="39"/>
  <c r="BK423" i="39"/>
  <c r="BG423" i="39"/>
  <c r="BJ423" i="39"/>
  <c r="Y385" i="39"/>
  <c r="U385" i="39"/>
  <c r="X385" i="39"/>
  <c r="BK318" i="39"/>
  <c r="BG318" i="39"/>
  <c r="BJ318" i="39"/>
  <c r="H263" i="39"/>
  <c r="F263" i="39"/>
  <c r="D263" i="39"/>
  <c r="BT327" i="39"/>
  <c r="BR327" i="39"/>
  <c r="BP327" i="39"/>
  <c r="BK323" i="39"/>
  <c r="BM322" i="39"/>
  <c r="BP322" i="39"/>
  <c r="BL322" i="39"/>
  <c r="BO323" i="39"/>
  <c r="BJ321" i="39"/>
  <c r="BN321" i="39"/>
  <c r="BL321" i="39"/>
  <c r="BQ325" i="39"/>
  <c r="BR324" i="39"/>
  <c r="BN324" i="39"/>
  <c r="BM325" i="39"/>
  <c r="BO324" i="39"/>
  <c r="BN323" i="39"/>
  <c r="BL323" i="39"/>
  <c r="BP323" i="39"/>
  <c r="BG319" i="39"/>
  <c r="BI318" i="39"/>
  <c r="BK319" i="39"/>
  <c r="BL318" i="39"/>
  <c r="BH318" i="39"/>
  <c r="AO211" i="39"/>
  <c r="AS211" i="39"/>
  <c r="AR211" i="39"/>
  <c r="AC128" i="39"/>
  <c r="AD127" i="39"/>
  <c r="AH127" i="39"/>
  <c r="AG128" i="39"/>
  <c r="AE127" i="39"/>
  <c r="Z122" i="39"/>
  <c r="X122" i="39"/>
  <c r="AB122" i="39"/>
  <c r="I175" i="39"/>
  <c r="E175" i="39"/>
  <c r="H175" i="39"/>
  <c r="AD392" i="39"/>
  <c r="J48" i="39"/>
  <c r="H48" i="39"/>
  <c r="F48" i="39"/>
  <c r="AS406" i="39"/>
  <c r="AT405" i="39"/>
  <c r="AP405" i="39"/>
  <c r="AO406" i="39"/>
  <c r="AQ405" i="39"/>
  <c r="R382" i="39"/>
  <c r="V382" i="39"/>
  <c r="T382" i="39"/>
  <c r="K376" i="39"/>
  <c r="M375" i="39"/>
  <c r="P375" i="39"/>
  <c r="L375" i="39"/>
  <c r="O376" i="39"/>
  <c r="BW440" i="39"/>
  <c r="BY439" i="39"/>
  <c r="CA440" i="39"/>
  <c r="CB439" i="39"/>
  <c r="BX439" i="39"/>
  <c r="CJ448" i="39"/>
  <c r="CH448" i="39"/>
  <c r="CF448" i="39"/>
  <c r="CF446" i="39"/>
  <c r="CD446" i="39"/>
  <c r="CH446" i="39"/>
  <c r="L372" i="39"/>
  <c r="J372" i="39"/>
  <c r="H372" i="39"/>
  <c r="AD394" i="39"/>
  <c r="AH394" i="39"/>
  <c r="AF394" i="39"/>
  <c r="BO427" i="39"/>
  <c r="BK427" i="39"/>
  <c r="BN427" i="39"/>
  <c r="AM294" i="39"/>
  <c r="AI294" i="39"/>
  <c r="AL294" i="39"/>
  <c r="H264" i="39"/>
  <c r="I264" i="39"/>
  <c r="E264" i="39"/>
  <c r="AN296" i="39"/>
  <c r="AO296" i="39"/>
  <c r="AK296" i="39"/>
  <c r="AA282" i="39"/>
  <c r="W282" i="39"/>
  <c r="Z282" i="39"/>
  <c r="BG314" i="39"/>
  <c r="BC314" i="39"/>
  <c r="BF314" i="39"/>
  <c r="U276" i="39"/>
  <c r="Q276" i="39"/>
  <c r="T276" i="39"/>
  <c r="AZ220" i="39"/>
  <c r="AX220" i="39"/>
  <c r="BB220" i="39"/>
  <c r="V188" i="39"/>
  <c r="T188" i="39"/>
  <c r="R188" i="39"/>
  <c r="CD445" i="39"/>
  <c r="AL400" i="39"/>
  <c r="F368" i="39"/>
  <c r="S379" i="39"/>
  <c r="O379" i="39"/>
  <c r="R379" i="39"/>
  <c r="AK397" i="39"/>
  <c r="AG397" i="39"/>
  <c r="AJ397" i="39"/>
  <c r="G367" i="39"/>
  <c r="C367" i="39"/>
  <c r="F367" i="39"/>
  <c r="AV303" i="39"/>
  <c r="AT303" i="39"/>
  <c r="AR303" i="39"/>
  <c r="AM299" i="39"/>
  <c r="AO298" i="39"/>
  <c r="AQ299" i="39"/>
  <c r="AR298" i="39"/>
  <c r="AN298" i="39"/>
  <c r="AL297" i="39"/>
  <c r="AP297" i="39"/>
  <c r="AN297" i="39"/>
  <c r="AS301" i="39"/>
  <c r="AT300" i="39"/>
  <c r="AP300" i="39"/>
  <c r="AO301" i="39"/>
  <c r="AQ300" i="39"/>
  <c r="J267" i="39"/>
  <c r="H267" i="39"/>
  <c r="L267" i="39"/>
  <c r="C263" i="39"/>
  <c r="E262" i="39"/>
  <c r="G263" i="39"/>
  <c r="H262" i="39"/>
  <c r="D262" i="39"/>
  <c r="BO327" i="39"/>
  <c r="BQ326" i="39"/>
  <c r="BS327" i="39"/>
  <c r="BT326" i="39"/>
  <c r="BP326" i="39"/>
  <c r="BB413" i="39"/>
  <c r="AU218" i="39"/>
  <c r="AW217" i="39"/>
  <c r="AY218" i="39"/>
  <c r="AV217" i="39"/>
  <c r="AZ217" i="39"/>
  <c r="AL205" i="39"/>
  <c r="AI205" i="39"/>
  <c r="AM205" i="39"/>
  <c r="P110" i="39"/>
  <c r="N110" i="39"/>
  <c r="L110" i="39"/>
  <c r="BD418" i="39"/>
  <c r="S185" i="39"/>
  <c r="O185" i="39"/>
  <c r="R185" i="39"/>
  <c r="AS216" i="39"/>
  <c r="AU215" i="39"/>
  <c r="AW216" i="39"/>
  <c r="AX215" i="39"/>
  <c r="AT215" i="39"/>
  <c r="AF127" i="39"/>
  <c r="AC127" i="39"/>
  <c r="AG127" i="39"/>
  <c r="X119" i="39"/>
  <c r="U119" i="39"/>
  <c r="Y119" i="39"/>
  <c r="T115" i="39"/>
  <c r="Q115" i="39"/>
  <c r="U115" i="39"/>
  <c r="L52" i="39"/>
  <c r="N52" i="39"/>
  <c r="J52" i="39"/>
  <c r="AO209" i="39"/>
  <c r="BX438" i="39"/>
  <c r="BV438" i="39"/>
  <c r="BZ438" i="39"/>
  <c r="AJ398" i="39"/>
  <c r="AH398" i="39"/>
  <c r="AL398" i="39"/>
  <c r="AX412" i="39"/>
  <c r="AV412" i="39"/>
  <c r="AZ412" i="39"/>
  <c r="CD444" i="39"/>
  <c r="CB444" i="39"/>
  <c r="CF444" i="39"/>
  <c r="AA392" i="39"/>
  <c r="AC391" i="39"/>
  <c r="AE392" i="39"/>
  <c r="AF391" i="39"/>
  <c r="AB391" i="39"/>
  <c r="BG424" i="39"/>
  <c r="BI423" i="39"/>
  <c r="BK424" i="39"/>
  <c r="BL423" i="39"/>
  <c r="BH423" i="39"/>
  <c r="I370" i="39"/>
  <c r="J369" i="39"/>
  <c r="F369" i="39"/>
  <c r="E370" i="39"/>
  <c r="G369" i="39"/>
  <c r="AK402" i="39"/>
  <c r="AM401" i="39"/>
  <c r="AO402" i="39"/>
  <c r="AP401" i="39"/>
  <c r="AL401" i="39"/>
  <c r="BQ434" i="39"/>
  <c r="BS433" i="39"/>
  <c r="BU434" i="39"/>
  <c r="BV433" i="39"/>
  <c r="BR433" i="39"/>
  <c r="O380" i="39"/>
  <c r="Q379" i="39"/>
  <c r="S380" i="39"/>
  <c r="T379" i="39"/>
  <c r="P379" i="39"/>
  <c r="AU412" i="39"/>
  <c r="AW411" i="39"/>
  <c r="AY412" i="39"/>
  <c r="AZ411" i="39"/>
  <c r="AV411" i="39"/>
  <c r="CA444" i="39"/>
  <c r="CC443" i="39"/>
  <c r="CE444" i="39"/>
  <c r="CF443" i="39"/>
  <c r="CB443" i="39"/>
  <c r="BL424" i="39"/>
  <c r="BJ424" i="39"/>
  <c r="BH424" i="39"/>
  <c r="Z388" i="39"/>
  <c r="X388" i="39"/>
  <c r="AB388" i="39"/>
  <c r="AC390" i="39"/>
  <c r="AD389" i="39"/>
  <c r="Z389" i="39"/>
  <c r="Y390" i="39"/>
  <c r="AA389" i="39"/>
  <c r="AT410" i="39"/>
  <c r="AX410" i="39"/>
  <c r="AV410" i="39"/>
  <c r="P378" i="39"/>
  <c r="N378" i="39"/>
  <c r="R378" i="39"/>
  <c r="V381" i="39"/>
  <c r="AI395" i="39"/>
  <c r="AE395" i="39"/>
  <c r="AH395" i="39"/>
  <c r="AT408" i="39"/>
  <c r="N376" i="39"/>
  <c r="AK297" i="39"/>
  <c r="AM296" i="39"/>
  <c r="AO297" i="39"/>
  <c r="AP296" i="39"/>
  <c r="AL296" i="39"/>
  <c r="AR301" i="39"/>
  <c r="AP301" i="39"/>
  <c r="AT301" i="39"/>
  <c r="X280" i="39"/>
  <c r="Y280" i="39"/>
  <c r="U280" i="39"/>
  <c r="BD312" i="39"/>
  <c r="BE312" i="39"/>
  <c r="BA312" i="39"/>
  <c r="K266" i="39"/>
  <c r="G266" i="39"/>
  <c r="J266" i="39"/>
  <c r="AQ298" i="39"/>
  <c r="AM298" i="39"/>
  <c r="AP298" i="39"/>
  <c r="AK292" i="39"/>
  <c r="AG292" i="39"/>
  <c r="AJ292" i="39"/>
  <c r="BQ324" i="39"/>
  <c r="BM324" i="39"/>
  <c r="BP324" i="39"/>
  <c r="O183" i="39"/>
  <c r="Q184" i="39"/>
  <c r="N183" i="39"/>
  <c r="M184" i="39"/>
  <c r="R183" i="39"/>
  <c r="AL204" i="39"/>
  <c r="AJ204" i="39"/>
  <c r="AH204" i="39"/>
  <c r="J49" i="39"/>
  <c r="G49" i="39"/>
  <c r="K49" i="39"/>
  <c r="CC446" i="39"/>
  <c r="CG446" i="39"/>
  <c r="CE443" i="39"/>
  <c r="CA443" i="39"/>
  <c r="CD443" i="39"/>
  <c r="BG419" i="39"/>
  <c r="BC419" i="39"/>
  <c r="BF419" i="39"/>
  <c r="T381" i="39"/>
  <c r="U381" i="39"/>
  <c r="Q381" i="39"/>
  <c r="BA413" i="39"/>
  <c r="AW413" i="39"/>
  <c r="AZ413" i="39"/>
  <c r="CG445" i="39"/>
  <c r="CC445" i="39"/>
  <c r="CF445" i="39"/>
  <c r="W383" i="39"/>
  <c r="S383" i="39"/>
  <c r="V383" i="39"/>
  <c r="BC415" i="39"/>
  <c r="AY415" i="39"/>
  <c r="BB415" i="39"/>
  <c r="CI447" i="39"/>
  <c r="CE447" i="39"/>
  <c r="CH447" i="39"/>
  <c r="Q377" i="39"/>
  <c r="M377" i="39"/>
  <c r="P377" i="39"/>
  <c r="AV409" i="39"/>
  <c r="AW409" i="39"/>
  <c r="AS409" i="39"/>
  <c r="CB441" i="39"/>
  <c r="CC441" i="39"/>
  <c r="BY441" i="39"/>
  <c r="AC289" i="39"/>
  <c r="AE288" i="39"/>
  <c r="AG289" i="39"/>
  <c r="AH288" i="39"/>
  <c r="AD288" i="39"/>
  <c r="AJ293" i="39"/>
  <c r="AH293" i="39"/>
  <c r="AL293" i="39"/>
  <c r="AF287" i="39"/>
  <c r="AD287" i="39"/>
  <c r="AB287" i="39"/>
  <c r="BL319" i="39"/>
  <c r="BJ319" i="39"/>
  <c r="BH319" i="39"/>
  <c r="W283" i="39"/>
  <c r="Y282" i="39"/>
  <c r="X282" i="39"/>
  <c r="AA283" i="39"/>
  <c r="AB282" i="39"/>
  <c r="BC315" i="39"/>
  <c r="BE314" i="39"/>
  <c r="BD314" i="39"/>
  <c r="BG315" i="39"/>
  <c r="BH314" i="39"/>
  <c r="V281" i="39"/>
  <c r="Z281" i="39"/>
  <c r="X281" i="39"/>
  <c r="BB313" i="39"/>
  <c r="BF313" i="39"/>
  <c r="BD313" i="39"/>
  <c r="AC285" i="39"/>
  <c r="AD284" i="39"/>
  <c r="Z284" i="39"/>
  <c r="Y285" i="39"/>
  <c r="AA284" i="39"/>
  <c r="BI317" i="39"/>
  <c r="BJ316" i="39"/>
  <c r="BF316" i="39"/>
  <c r="BE317" i="39"/>
  <c r="BG316" i="39"/>
  <c r="Z283" i="39"/>
  <c r="X283" i="39"/>
  <c r="AB283" i="39"/>
  <c r="BF315" i="39"/>
  <c r="BD315" i="39"/>
  <c r="BH315" i="39"/>
  <c r="S279" i="39"/>
  <c r="U278" i="39"/>
  <c r="W279" i="39"/>
  <c r="X278" i="39"/>
  <c r="T278" i="39"/>
  <c r="AY311" i="39"/>
  <c r="BA310" i="39"/>
  <c r="BC311" i="39"/>
  <c r="BD310" i="39"/>
  <c r="AZ310" i="39"/>
  <c r="AY413" i="39"/>
  <c r="AY310" i="39"/>
  <c r="BH317" i="39"/>
  <c r="AA193" i="39"/>
  <c r="W193" i="39"/>
  <c r="Z193" i="39"/>
  <c r="R186" i="39"/>
  <c r="P186" i="39"/>
  <c r="T186" i="39"/>
  <c r="AK203" i="39"/>
  <c r="AJ203" i="39"/>
  <c r="AG203" i="39"/>
  <c r="V189" i="39"/>
  <c r="S189" i="39"/>
  <c r="W189" i="39"/>
  <c r="BC221" i="39"/>
  <c r="AY221" i="39"/>
  <c r="BB221" i="39"/>
  <c r="AL132" i="39"/>
  <c r="AJ132" i="39"/>
  <c r="AH132" i="39"/>
  <c r="R114" i="39"/>
  <c r="P114" i="39"/>
  <c r="T114" i="39"/>
  <c r="K110" i="39"/>
  <c r="M109" i="39"/>
  <c r="O110" i="39"/>
  <c r="L109" i="39"/>
  <c r="P109" i="39"/>
  <c r="AX309" i="39"/>
  <c r="Y191" i="39"/>
  <c r="U191" i="39"/>
  <c r="X191" i="39"/>
  <c r="AX217" i="39"/>
  <c r="AU217" i="39"/>
  <c r="AY217" i="39"/>
  <c r="S190" i="39"/>
  <c r="Q112" i="39"/>
  <c r="O111" i="39"/>
  <c r="M112" i="39"/>
  <c r="N111" i="39"/>
  <c r="R111" i="39"/>
  <c r="E48" i="39"/>
  <c r="G47" i="39"/>
  <c r="J47" i="39"/>
  <c r="I48" i="39"/>
  <c r="F47" i="39"/>
  <c r="G178" i="39"/>
  <c r="AA198" i="39"/>
  <c r="K178" i="39"/>
  <c r="AQ211" i="39"/>
  <c r="AK204" i="39"/>
  <c r="AD195" i="39"/>
  <c r="J179" i="39"/>
  <c r="I180" i="39"/>
  <c r="AL134" i="39"/>
  <c r="AA121" i="39"/>
  <c r="W121" i="39"/>
  <c r="Z121" i="39"/>
  <c r="AG131" i="39"/>
  <c r="AK131" i="39"/>
  <c r="AJ131" i="39"/>
  <c r="O270" i="39"/>
  <c r="T277" i="39"/>
  <c r="AG199" i="39"/>
  <c r="Y193" i="39"/>
  <c r="O186" i="39"/>
  <c r="D102" i="39"/>
  <c r="M183" i="39"/>
  <c r="AR209" i="39"/>
  <c r="H176" i="39"/>
  <c r="AX219" i="39"/>
  <c r="R187" i="39"/>
  <c r="Q188" i="39"/>
  <c r="CF458" i="32"/>
  <c r="BX450" i="32"/>
  <c r="BZ452" i="32"/>
  <c r="CH460" i="32"/>
  <c r="CB454" i="32"/>
  <c r="BT446" i="32"/>
  <c r="CD456" i="32"/>
  <c r="BV448" i="32"/>
  <c r="CG459" i="32"/>
  <c r="CA453" i="32"/>
  <c r="BS445" i="32"/>
  <c r="BU447" i="32"/>
  <c r="CE457" i="32"/>
  <c r="BW449" i="32"/>
  <c r="BY451" i="32"/>
  <c r="CC455" i="32"/>
  <c r="P388" i="32"/>
  <c r="AJ412" i="32"/>
  <c r="BN331" i="32"/>
  <c r="L50" i="32"/>
  <c r="AT218" i="32"/>
  <c r="AF130" i="32"/>
  <c r="R120" i="32"/>
  <c r="T117" i="32"/>
  <c r="AF297" i="32"/>
  <c r="BP444" i="32"/>
  <c r="L384" i="32"/>
  <c r="BH436" i="32"/>
  <c r="BN438" i="32"/>
  <c r="R390" i="32"/>
  <c r="N388" i="32"/>
  <c r="AU424" i="32"/>
  <c r="R393" i="32"/>
  <c r="S396" i="32"/>
  <c r="AR419" i="32"/>
  <c r="O392" i="32"/>
  <c r="AC402" i="32"/>
  <c r="AI409" i="32"/>
  <c r="X395" i="32"/>
  <c r="BI434" i="32"/>
  <c r="BK436" i="32"/>
  <c r="AY428" i="32"/>
  <c r="BO444" i="32"/>
  <c r="BB425" i="32"/>
  <c r="AI412" i="32"/>
  <c r="BN332" i="32"/>
  <c r="BK332" i="32"/>
  <c r="BO332" i="32"/>
  <c r="BL333" i="32"/>
  <c r="BP333" i="32"/>
  <c r="X293" i="32"/>
  <c r="BL328" i="32"/>
  <c r="BK329" i="32"/>
  <c r="BG329" i="32"/>
  <c r="BH328" i="32"/>
  <c r="X61" i="32"/>
  <c r="AF134" i="32"/>
  <c r="H110" i="32"/>
  <c r="AG135" i="32"/>
  <c r="U59" i="32"/>
  <c r="AJ138" i="32"/>
  <c r="AN305" i="32"/>
  <c r="BO336" i="32"/>
  <c r="BR336" i="32"/>
  <c r="BS336" i="32"/>
  <c r="BG328" i="32"/>
  <c r="BK328" i="32"/>
  <c r="BJ328" i="32"/>
  <c r="BM335" i="32"/>
  <c r="BN334" i="32"/>
  <c r="BQ335" i="32"/>
  <c r="BR334" i="32"/>
  <c r="BE327" i="32"/>
  <c r="BF326" i="32"/>
  <c r="BJ326" i="32"/>
  <c r="BI327" i="32"/>
  <c r="AB404" i="32"/>
  <c r="BD432" i="32"/>
  <c r="T396" i="32"/>
  <c r="AX422" i="32"/>
  <c r="BF327" i="32"/>
  <c r="BJ327" i="32"/>
  <c r="BA322" i="32"/>
  <c r="BD322" i="32"/>
  <c r="BB323" i="32"/>
  <c r="BF324" i="32"/>
  <c r="BC324" i="32"/>
  <c r="BG324" i="32"/>
  <c r="BM331" i="32"/>
  <c r="BI331" i="32"/>
  <c r="BJ330" i="32"/>
  <c r="BN330" i="32"/>
  <c r="I108" i="32"/>
  <c r="AV313" i="32"/>
  <c r="BM330" i="32"/>
  <c r="BI330" i="32"/>
  <c r="BL330" i="32"/>
  <c r="BT336" i="32"/>
  <c r="BO337" i="32"/>
  <c r="BP336" i="32"/>
  <c r="BS337" i="32"/>
  <c r="BB430" i="32"/>
  <c r="BT337" i="32"/>
  <c r="BP337" i="32"/>
  <c r="AV317" i="32"/>
  <c r="H277" i="32"/>
  <c r="L281" i="32"/>
  <c r="BM334" i="32"/>
  <c r="BQ334" i="32"/>
  <c r="BP334" i="32"/>
  <c r="BI326" i="32"/>
  <c r="BH326" i="32"/>
  <c r="BE326" i="32"/>
  <c r="AZ224" i="32"/>
  <c r="BE323" i="32"/>
  <c r="BA323" i="32"/>
  <c r="BB322" i="32"/>
  <c r="BF322" i="32"/>
  <c r="BL332" i="32"/>
  <c r="BP332" i="32"/>
  <c r="BO333" i="32"/>
  <c r="BK333" i="32"/>
  <c r="BC325" i="32"/>
  <c r="BH324" i="32"/>
  <c r="BG325" i="32"/>
  <c r="BD324" i="32"/>
  <c r="AR416" i="32"/>
  <c r="V398" i="32"/>
  <c r="BN335" i="32"/>
  <c r="BL329" i="32"/>
  <c r="BH329" i="32"/>
  <c r="AW422" i="32"/>
  <c r="AX421" i="32"/>
  <c r="AT421" i="32"/>
  <c r="AS422" i="32"/>
  <c r="AU421" i="32"/>
  <c r="Q390" i="32"/>
  <c r="R389" i="32"/>
  <c r="N389" i="32"/>
  <c r="M390" i="32"/>
  <c r="O389" i="32"/>
  <c r="AX426" i="32"/>
  <c r="AZ426" i="32"/>
  <c r="BB426" i="32"/>
  <c r="R394" i="32"/>
  <c r="T394" i="32"/>
  <c r="V394" i="32"/>
  <c r="X397" i="32"/>
  <c r="U397" i="32"/>
  <c r="Y397" i="32"/>
  <c r="BM438" i="32"/>
  <c r="BN437" i="32"/>
  <c r="BJ437" i="32"/>
  <c r="BI438" i="32"/>
  <c r="BK437" i="32"/>
  <c r="S391" i="32"/>
  <c r="O391" i="32"/>
  <c r="R391" i="32"/>
  <c r="BL436" i="32"/>
  <c r="L385" i="32"/>
  <c r="M385" i="32"/>
  <c r="I385" i="32"/>
  <c r="AR417" i="32"/>
  <c r="AS417" i="32"/>
  <c r="AO417" i="32"/>
  <c r="BS444" i="32"/>
  <c r="BP443" i="32"/>
  <c r="BL435" i="32"/>
  <c r="BC428" i="32"/>
  <c r="AZ427" i="32"/>
  <c r="AV419" i="32"/>
  <c r="AJ411" i="32"/>
  <c r="W396" i="32"/>
  <c r="P387" i="32"/>
  <c r="H379" i="32"/>
  <c r="BE434" i="32"/>
  <c r="AM412" i="32"/>
  <c r="AF403" i="32"/>
  <c r="G380" i="32"/>
  <c r="D379" i="32"/>
  <c r="T395" i="32"/>
  <c r="K383" i="32"/>
  <c r="AE403" i="32"/>
  <c r="AA403" i="32"/>
  <c r="AD403" i="32"/>
  <c r="BK435" i="32"/>
  <c r="BG435" i="32"/>
  <c r="BJ435" i="32"/>
  <c r="AF405" i="32"/>
  <c r="AG405" i="32"/>
  <c r="AC405" i="32"/>
  <c r="BR441" i="32"/>
  <c r="AH409" i="32"/>
  <c r="AX424" i="32"/>
  <c r="AJ408" i="32"/>
  <c r="Z400" i="32"/>
  <c r="AA399" i="32"/>
  <c r="BM439" i="32"/>
  <c r="J383" i="32"/>
  <c r="J385" i="32"/>
  <c r="BB428" i="32"/>
  <c r="AJ407" i="32"/>
  <c r="AE408" i="32"/>
  <c r="AQ415" i="32"/>
  <c r="AT417" i="32"/>
  <c r="BT444" i="32"/>
  <c r="F380" i="32"/>
  <c r="AN414" i="32"/>
  <c r="AF406" i="32"/>
  <c r="J382" i="32"/>
  <c r="BM437" i="32"/>
  <c r="BD427" i="32"/>
  <c r="AE404" i="32"/>
  <c r="L387" i="32"/>
  <c r="AG406" i="32"/>
  <c r="AH405" i="32"/>
  <c r="AD405" i="32"/>
  <c r="AC406" i="32"/>
  <c r="AE405" i="32"/>
  <c r="BN442" i="32"/>
  <c r="BP442" i="32"/>
  <c r="BR442" i="32"/>
  <c r="AH410" i="32"/>
  <c r="AJ410" i="32"/>
  <c r="AL410" i="32"/>
  <c r="E379" i="32"/>
  <c r="BG436" i="32"/>
  <c r="AQ420" i="32"/>
  <c r="AA404" i="32"/>
  <c r="K388" i="32"/>
  <c r="BD429" i="32"/>
  <c r="BA429" i="32"/>
  <c r="BE429" i="32"/>
  <c r="AW426" i="32"/>
  <c r="AM416" i="32"/>
  <c r="AO415" i="32"/>
  <c r="AR415" i="32"/>
  <c r="AN415" i="32"/>
  <c r="AQ416" i="32"/>
  <c r="U394" i="32"/>
  <c r="AY423" i="32"/>
  <c r="AU423" i="32"/>
  <c r="AX423" i="32"/>
  <c r="BF433" i="32"/>
  <c r="AY424" i="32"/>
  <c r="Z401" i="32"/>
  <c r="S392" i="32"/>
  <c r="AT420" i="32"/>
  <c r="AB401" i="32"/>
  <c r="AC401" i="32"/>
  <c r="Y401" i="32"/>
  <c r="BH433" i="32"/>
  <c r="BI433" i="32"/>
  <c r="BE433" i="32"/>
  <c r="O387" i="32"/>
  <c r="K387" i="32"/>
  <c r="N387" i="32"/>
  <c r="AU419" i="32"/>
  <c r="AQ419" i="32"/>
  <c r="AT419" i="32"/>
  <c r="BO441" i="32"/>
  <c r="BM442" i="32"/>
  <c r="BC432" i="32"/>
  <c r="BE431" i="32"/>
  <c r="BH431" i="32"/>
  <c r="BG432" i="32"/>
  <c r="BD431" i="32"/>
  <c r="AK410" i="32"/>
  <c r="BP440" i="32"/>
  <c r="BF432" i="32"/>
  <c r="R392" i="32"/>
  <c r="Z399" i="32"/>
  <c r="BL439" i="32"/>
  <c r="AY425" i="32"/>
  <c r="I386" i="32"/>
  <c r="M386" i="32"/>
  <c r="BC431" i="32"/>
  <c r="AI408" i="32"/>
  <c r="AP415" i="32"/>
  <c r="AQ417" i="32"/>
  <c r="AL412" i="32"/>
  <c r="D380" i="32"/>
  <c r="BD430" i="32"/>
  <c r="AL414" i="32"/>
  <c r="X398" i="32"/>
  <c r="H382" i="32"/>
  <c r="BT443" i="32"/>
  <c r="AU420" i="32"/>
  <c r="AB403" i="32"/>
  <c r="BE430" i="32"/>
  <c r="BF429" i="32"/>
  <c r="BB429" i="32"/>
  <c r="BC429" i="32"/>
  <c r="BA430" i="32"/>
  <c r="Y398" i="32"/>
  <c r="Z397" i="32"/>
  <c r="V397" i="32"/>
  <c r="W397" i="32"/>
  <c r="U398" i="32"/>
  <c r="BF434" i="32"/>
  <c r="BJ434" i="32"/>
  <c r="BH434" i="32"/>
  <c r="Z402" i="32"/>
  <c r="AD402" i="32"/>
  <c r="AB402" i="32"/>
  <c r="BQ443" i="32"/>
  <c r="BA427" i="32"/>
  <c r="AK411" i="32"/>
  <c r="U395" i="32"/>
  <c r="AZ423" i="32"/>
  <c r="AN413" i="32"/>
  <c r="AK413" i="32"/>
  <c r="AO413" i="32"/>
  <c r="AX425" i="32"/>
  <c r="Q394" i="32"/>
  <c r="G384" i="32"/>
  <c r="I383" i="32"/>
  <c r="H383" i="32"/>
  <c r="L383" i="32"/>
  <c r="K384" i="32"/>
  <c r="AI407" i="32"/>
  <c r="AE407" i="32"/>
  <c r="AH407" i="32"/>
  <c r="BJ433" i="32"/>
  <c r="AW423" i="32"/>
  <c r="AD401" i="32"/>
  <c r="Q391" i="32"/>
  <c r="BJ436" i="32"/>
  <c r="AV420" i="32"/>
  <c r="L388" i="32"/>
  <c r="AJ409" i="32"/>
  <c r="AG409" i="32"/>
  <c r="AK409" i="32"/>
  <c r="BP441" i="32"/>
  <c r="BM441" i="32"/>
  <c r="BQ441" i="32"/>
  <c r="W395" i="32"/>
  <c r="S395" i="32"/>
  <c r="V395" i="32"/>
  <c r="BC427" i="32"/>
  <c r="AY427" i="32"/>
  <c r="BB427" i="32"/>
  <c r="AV421" i="32"/>
  <c r="AW421" i="32"/>
  <c r="AS421" i="32"/>
  <c r="BN441" i="32"/>
  <c r="AG410" i="32"/>
  <c r="W400" i="32"/>
  <c r="Y399" i="32"/>
  <c r="AB399" i="32"/>
  <c r="AA400" i="32"/>
  <c r="X399" i="32"/>
  <c r="BN440" i="32"/>
  <c r="AZ424" i="32"/>
  <c r="AP416" i="32"/>
  <c r="W399" i="32"/>
  <c r="BO440" i="32"/>
  <c r="Y402" i="32"/>
  <c r="K385" i="32"/>
  <c r="AZ428" i="32"/>
  <c r="V396" i="32"/>
  <c r="BG431" i="32"/>
  <c r="AG407" i="32"/>
  <c r="AM415" i="32"/>
  <c r="AP417" i="32"/>
  <c r="BR444" i="32"/>
  <c r="AN412" i="32"/>
  <c r="BL438" i="32"/>
  <c r="AH406" i="32"/>
  <c r="BI437" i="32"/>
  <c r="BH435" i="32"/>
  <c r="AN411" i="32"/>
  <c r="O388" i="32"/>
  <c r="AO414" i="32"/>
  <c r="AP413" i="32"/>
  <c r="AL413" i="32"/>
  <c r="AM413" i="32"/>
  <c r="AK414" i="32"/>
  <c r="J381" i="32"/>
  <c r="G381" i="32"/>
  <c r="I382" i="32"/>
  <c r="F381" i="32"/>
  <c r="E382" i="32"/>
  <c r="AP418" i="32"/>
  <c r="AT418" i="32"/>
  <c r="AR418" i="32"/>
  <c r="J386" i="32"/>
  <c r="N386" i="32"/>
  <c r="L386" i="32"/>
  <c r="BI435" i="32"/>
  <c r="AS419" i="32"/>
  <c r="AC403" i="32"/>
  <c r="M387" i="32"/>
  <c r="T391" i="32"/>
  <c r="I381" i="32"/>
  <c r="E381" i="32"/>
  <c r="H381" i="32"/>
  <c r="BA426" i="32"/>
  <c r="V393" i="32"/>
  <c r="BO439" i="32"/>
  <c r="BK439" i="32"/>
  <c r="BN439" i="32"/>
  <c r="BG433" i="32"/>
  <c r="AV423" i="32"/>
  <c r="AA401" i="32"/>
  <c r="P391" i="32"/>
  <c r="C380" i="32"/>
  <c r="AD404" i="32"/>
  <c r="T393" i="32"/>
  <c r="Q393" i="32"/>
  <c r="U393" i="32"/>
  <c r="AZ425" i="32"/>
  <c r="AW425" i="32"/>
  <c r="BA425" i="32"/>
  <c r="F379" i="32"/>
  <c r="C379" i="32"/>
  <c r="G379" i="32"/>
  <c r="AM411" i="32"/>
  <c r="AI411" i="32"/>
  <c r="AL411" i="32"/>
  <c r="BS443" i="32"/>
  <c r="BO443" i="32"/>
  <c r="BR443" i="32"/>
  <c r="P389" i="32"/>
  <c r="Q389" i="32"/>
  <c r="M389" i="32"/>
  <c r="BQ442" i="32"/>
  <c r="AL409" i="32"/>
  <c r="AH408" i="32"/>
  <c r="T392" i="32"/>
  <c r="J384" i="32"/>
  <c r="BP439" i="32"/>
  <c r="BK440" i="32"/>
  <c r="G383" i="32"/>
  <c r="N385" i="32"/>
  <c r="BF431" i="32"/>
  <c r="AF407" i="32"/>
  <c r="S393" i="32"/>
  <c r="AO418" i="32"/>
  <c r="AS418" i="32"/>
  <c r="AV422" i="32"/>
  <c r="P390" i="32"/>
  <c r="BL437" i="32"/>
  <c r="BR337" i="32"/>
  <c r="BL331" i="32"/>
  <c r="BD323" i="32"/>
  <c r="BN333" i="32"/>
  <c r="BF325" i="32"/>
  <c r="BP335" i="32"/>
  <c r="BH327" i="32"/>
  <c r="BJ329" i="32"/>
  <c r="BO334" i="32"/>
  <c r="BG326" i="32"/>
  <c r="BI328" i="32"/>
  <c r="BQ336" i="32"/>
  <c r="BK330" i="32"/>
  <c r="BC322" i="32"/>
  <c r="BM332" i="32"/>
  <c r="BE324" i="32"/>
  <c r="Y124" i="32"/>
  <c r="AF133" i="32"/>
  <c r="AZ317" i="32"/>
  <c r="AH131" i="32"/>
  <c r="X122" i="32"/>
  <c r="K51" i="32"/>
  <c r="J47" i="32"/>
  <c r="AX222" i="32"/>
  <c r="BB228" i="32"/>
  <c r="AR313" i="32"/>
  <c r="AS219" i="32"/>
  <c r="AU224" i="32"/>
  <c r="V60" i="32"/>
  <c r="E45" i="32"/>
  <c r="N116" i="32"/>
  <c r="J108" i="32"/>
  <c r="AN138" i="32"/>
  <c r="AB125" i="32"/>
  <c r="AW223" i="32"/>
  <c r="P281" i="32"/>
  <c r="D273" i="32"/>
  <c r="AN309" i="32"/>
  <c r="AZ321" i="32"/>
  <c r="AF301" i="32"/>
  <c r="X289" i="32"/>
  <c r="L277" i="32"/>
  <c r="R285" i="32"/>
  <c r="AX317" i="32"/>
  <c r="BD321" i="32"/>
  <c r="AB293" i="32"/>
  <c r="AQ313" i="32"/>
  <c r="AR312" i="32"/>
  <c r="AV312" i="32"/>
  <c r="AU313" i="32"/>
  <c r="AS312" i="32"/>
  <c r="AX315" i="32"/>
  <c r="AV315" i="32"/>
  <c r="AT315" i="32"/>
  <c r="P283" i="32"/>
  <c r="R283" i="32"/>
  <c r="N283" i="32"/>
  <c r="AE297" i="32"/>
  <c r="AA297" i="32"/>
  <c r="AB296" i="32"/>
  <c r="AF296" i="32"/>
  <c r="AC296" i="32"/>
  <c r="AP311" i="32"/>
  <c r="AT311" i="32"/>
  <c r="AR311" i="32"/>
  <c r="J279" i="32"/>
  <c r="N279" i="32"/>
  <c r="L279" i="32"/>
  <c r="AE301" i="32"/>
  <c r="AG300" i="32"/>
  <c r="AJ300" i="32"/>
  <c r="AF300" i="32"/>
  <c r="AI301" i="32"/>
  <c r="O280" i="32"/>
  <c r="K280" i="32"/>
  <c r="N280" i="32"/>
  <c r="AT313" i="32"/>
  <c r="S289" i="32"/>
  <c r="T288" i="32"/>
  <c r="AH300" i="32"/>
  <c r="AE300" i="32"/>
  <c r="AI300" i="32"/>
  <c r="AB294" i="32"/>
  <c r="AC294" i="32"/>
  <c r="Y294" i="32"/>
  <c r="M282" i="32"/>
  <c r="P282" i="32"/>
  <c r="Q282" i="32"/>
  <c r="AS314" i="32"/>
  <c r="AW314" i="32"/>
  <c r="AV314" i="32"/>
  <c r="G273" i="32"/>
  <c r="AD296" i="32"/>
  <c r="AN304" i="32"/>
  <c r="R282" i="32"/>
  <c r="AR309" i="32"/>
  <c r="AA292" i="32"/>
  <c r="Z292" i="32"/>
  <c r="W292" i="32"/>
  <c r="BC321" i="32"/>
  <c r="AJ305" i="32"/>
  <c r="V289" i="32"/>
  <c r="AM308" i="32"/>
  <c r="Q286" i="32"/>
  <c r="AT314" i="32"/>
  <c r="Y295" i="32"/>
  <c r="AE298" i="32"/>
  <c r="AG299" i="32"/>
  <c r="O282" i="32"/>
  <c r="AS311" i="32"/>
  <c r="N278" i="32"/>
  <c r="AI302" i="32"/>
  <c r="AL302" i="32"/>
  <c r="AG303" i="32"/>
  <c r="AH302" i="32"/>
  <c r="AK303" i="32"/>
  <c r="AL307" i="32"/>
  <c r="AP307" i="32"/>
  <c r="AN307" i="32"/>
  <c r="F275" i="32"/>
  <c r="J275" i="32"/>
  <c r="H275" i="32"/>
  <c r="V286" i="32"/>
  <c r="S286" i="32"/>
  <c r="U287" i="32"/>
  <c r="Q287" i="32"/>
  <c r="R286" i="32"/>
  <c r="AH303" i="32"/>
  <c r="AJ303" i="32"/>
  <c r="AL303" i="32"/>
  <c r="G277" i="32"/>
  <c r="I276" i="32"/>
  <c r="H276" i="32"/>
  <c r="K277" i="32"/>
  <c r="L276" i="32"/>
  <c r="AM309" i="32"/>
  <c r="AO308" i="32"/>
  <c r="AN308" i="32"/>
  <c r="AQ309" i="32"/>
  <c r="AR308" i="32"/>
  <c r="AB297" i="32"/>
  <c r="G276" i="32"/>
  <c r="U288" i="32"/>
  <c r="AD297" i="32"/>
  <c r="AR310" i="32"/>
  <c r="AS310" i="32"/>
  <c r="AO310" i="32"/>
  <c r="AM304" i="32"/>
  <c r="AI304" i="32"/>
  <c r="AL304" i="32"/>
  <c r="Y290" i="32"/>
  <c r="X290" i="32"/>
  <c r="U290" i="32"/>
  <c r="AD294" i="32"/>
  <c r="BA318" i="32"/>
  <c r="AA296" i="32"/>
  <c r="AK304" i="32"/>
  <c r="Q283" i="32"/>
  <c r="AA294" i="32"/>
  <c r="AZ320" i="32"/>
  <c r="BD320" i="32"/>
  <c r="AL305" i="32"/>
  <c r="H273" i="32"/>
  <c r="AM305" i="32"/>
  <c r="T286" i="32"/>
  <c r="AX314" i="32"/>
  <c r="AC295" i="32"/>
  <c r="AC299" i="32"/>
  <c r="AT312" i="32"/>
  <c r="AJ304" i="32"/>
  <c r="AP310" i="32"/>
  <c r="M279" i="32"/>
  <c r="Y291" i="32"/>
  <c r="Z290" i="32"/>
  <c r="V290" i="32"/>
  <c r="W290" i="32"/>
  <c r="U291" i="32"/>
  <c r="AF299" i="32"/>
  <c r="AD299" i="32"/>
  <c r="AH299" i="32"/>
  <c r="BB318" i="32"/>
  <c r="BA319" i="32"/>
  <c r="AY318" i="32"/>
  <c r="AW319" i="32"/>
  <c r="AX318" i="32"/>
  <c r="I275" i="32"/>
  <c r="J274" i="32"/>
  <c r="F274" i="32"/>
  <c r="G274" i="32"/>
  <c r="E275" i="32"/>
  <c r="Z295" i="32"/>
  <c r="AB295" i="32"/>
  <c r="AD295" i="32"/>
  <c r="O285" i="32"/>
  <c r="Q284" i="32"/>
  <c r="T284" i="32"/>
  <c r="S285" i="32"/>
  <c r="P284" i="32"/>
  <c r="AU317" i="32"/>
  <c r="AW316" i="32"/>
  <c r="AZ316" i="32"/>
  <c r="AY317" i="32"/>
  <c r="AV316" i="32"/>
  <c r="Z293" i="32"/>
  <c r="D272" i="32"/>
  <c r="X288" i="32"/>
  <c r="N281" i="32"/>
  <c r="L278" i="32"/>
  <c r="M278" i="32"/>
  <c r="I278" i="32"/>
  <c r="BC320" i="32"/>
  <c r="AY320" i="32"/>
  <c r="BB320" i="32"/>
  <c r="G272" i="32"/>
  <c r="C272" i="32"/>
  <c r="F272" i="32"/>
  <c r="AU316" i="32"/>
  <c r="AY316" i="32"/>
  <c r="AX316" i="32"/>
  <c r="AF298" i="32"/>
  <c r="AC298" i="32"/>
  <c r="AG298" i="32"/>
  <c r="P285" i="32"/>
  <c r="AW318" i="32"/>
  <c r="AE296" i="32"/>
  <c r="M283" i="32"/>
  <c r="AP309" i="32"/>
  <c r="U286" i="32"/>
  <c r="AY321" i="32"/>
  <c r="BB321" i="32"/>
  <c r="T289" i="32"/>
  <c r="AP308" i="32"/>
  <c r="AU314" i="32"/>
  <c r="AW315" i="32"/>
  <c r="H272" i="32"/>
  <c r="AD298" i="32"/>
  <c r="AQ312" i="32"/>
  <c r="AT310" i="32"/>
  <c r="AO311" i="32"/>
  <c r="J278" i="32"/>
  <c r="K281" i="32"/>
  <c r="L280" i="32"/>
  <c r="O281" i="32"/>
  <c r="P280" i="32"/>
  <c r="M280" i="32"/>
  <c r="Z291" i="32"/>
  <c r="V291" i="32"/>
  <c r="X291" i="32"/>
  <c r="AO307" i="32"/>
  <c r="AP306" i="32"/>
  <c r="AL306" i="32"/>
  <c r="AM306" i="32"/>
  <c r="AK307" i="32"/>
  <c r="AX319" i="32"/>
  <c r="BB319" i="32"/>
  <c r="AZ319" i="32"/>
  <c r="R287" i="32"/>
  <c r="V287" i="32"/>
  <c r="T287" i="32"/>
  <c r="W293" i="32"/>
  <c r="Y292" i="32"/>
  <c r="AA293" i="32"/>
  <c r="X292" i="32"/>
  <c r="AB292" i="32"/>
  <c r="AI305" i="32"/>
  <c r="W289" i="32"/>
  <c r="AJ302" i="32"/>
  <c r="AG302" i="32"/>
  <c r="AK302" i="32"/>
  <c r="W288" i="32"/>
  <c r="S288" i="32"/>
  <c r="V288" i="32"/>
  <c r="O284" i="32"/>
  <c r="R284" i="32"/>
  <c r="S284" i="32"/>
  <c r="I274" i="32"/>
  <c r="E274" i="32"/>
  <c r="H274" i="32"/>
  <c r="AO306" i="32"/>
  <c r="AN306" i="32"/>
  <c r="AK306" i="32"/>
  <c r="J277" i="32"/>
  <c r="AZ318" i="32"/>
  <c r="K276" i="32"/>
  <c r="N282" i="32"/>
  <c r="C273" i="32"/>
  <c r="BA320" i="32"/>
  <c r="F273" i="32"/>
  <c r="AQ308" i="32"/>
  <c r="AS315" i="32"/>
  <c r="Z294" i="32"/>
  <c r="E272" i="32"/>
  <c r="AH301" i="32"/>
  <c r="J276" i="32"/>
  <c r="AH298" i="32"/>
  <c r="AU312" i="32"/>
  <c r="AQ310" i="32"/>
  <c r="K278" i="32"/>
  <c r="I279" i="32"/>
  <c r="AO218" i="32"/>
  <c r="AS218" i="32"/>
  <c r="AR218" i="32"/>
  <c r="F46" i="32"/>
  <c r="M51" i="32"/>
  <c r="H47" i="32"/>
  <c r="Q57" i="32"/>
  <c r="I49" i="32"/>
  <c r="M52" i="32"/>
  <c r="AE208" i="32"/>
  <c r="Z124" i="32"/>
  <c r="AU220" i="32"/>
  <c r="AQ220" i="32"/>
  <c r="AT220" i="32"/>
  <c r="AL215" i="32"/>
  <c r="AP215" i="32"/>
  <c r="BD228" i="32"/>
  <c r="BC229" i="32"/>
  <c r="AY229" i="32"/>
  <c r="AZ228" i="32"/>
  <c r="AK214" i="32"/>
  <c r="AN217" i="32"/>
  <c r="AR217" i="32"/>
  <c r="AP218" i="32"/>
  <c r="BC228" i="32"/>
  <c r="AR221" i="32"/>
  <c r="AV224" i="32"/>
  <c r="P55" i="32"/>
  <c r="AT223" i="32"/>
  <c r="AX223" i="32"/>
  <c r="H45" i="32"/>
  <c r="V61" i="32"/>
  <c r="F47" i="32"/>
  <c r="E48" i="32"/>
  <c r="F45" i="32"/>
  <c r="G47" i="32"/>
  <c r="I47" i="32"/>
  <c r="BB226" i="32"/>
  <c r="BA227" i="32"/>
  <c r="AX226" i="32"/>
  <c r="AW227" i="32"/>
  <c r="AM216" i="32"/>
  <c r="AQ216" i="32"/>
  <c r="AP216" i="32"/>
  <c r="AO219" i="32"/>
  <c r="AZ225" i="32"/>
  <c r="AV225" i="32"/>
  <c r="AW226" i="32"/>
  <c r="BA226" i="32"/>
  <c r="AZ226" i="32"/>
  <c r="BB227" i="32"/>
  <c r="AX227" i="32"/>
  <c r="AO214" i="32"/>
  <c r="AY228" i="32"/>
  <c r="AS223" i="32"/>
  <c r="AU225" i="32"/>
  <c r="AM217" i="32"/>
  <c r="AN216" i="32"/>
  <c r="AR216" i="32"/>
  <c r="AQ217" i="32"/>
  <c r="G106" i="32"/>
  <c r="S59" i="32"/>
  <c r="G46" i="32"/>
  <c r="I52" i="32"/>
  <c r="T61" i="32"/>
  <c r="M53" i="32"/>
  <c r="AO215" i="32"/>
  <c r="AK215" i="32"/>
  <c r="AL214" i="32"/>
  <c r="AP214" i="32"/>
  <c r="AT222" i="32"/>
  <c r="AU221" i="32"/>
  <c r="AV220" i="32"/>
  <c r="AQ221" i="32"/>
  <c r="AR220" i="32"/>
  <c r="AY224" i="32"/>
  <c r="AV222" i="32"/>
  <c r="AS222" i="32"/>
  <c r="AW222" i="32"/>
  <c r="AT219" i="32"/>
  <c r="AP219" i="32"/>
  <c r="AX224" i="32"/>
  <c r="AN214" i="32"/>
  <c r="AY225" i="32"/>
  <c r="AS220" i="32"/>
  <c r="AO216" i="32"/>
  <c r="BA228" i="32"/>
  <c r="AU222" i="32"/>
  <c r="AM214" i="32"/>
  <c r="AW224" i="32"/>
  <c r="AY226" i="32"/>
  <c r="AQ218" i="32"/>
  <c r="AX225" i="32"/>
  <c r="AP217" i="32"/>
  <c r="BB229" i="32"/>
  <c r="AN215" i="32"/>
  <c r="AZ227" i="32"/>
  <c r="AR219" i="32"/>
  <c r="AT221" i="32"/>
  <c r="AV223" i="32"/>
  <c r="AJ134" i="32"/>
  <c r="U124" i="32"/>
  <c r="AI134" i="32"/>
  <c r="F107" i="32"/>
  <c r="S62" i="32"/>
  <c r="L51" i="32"/>
  <c r="C46" i="32"/>
  <c r="U60" i="32"/>
  <c r="P116" i="32"/>
  <c r="F106" i="32"/>
  <c r="K54" i="32"/>
  <c r="E47" i="32"/>
  <c r="T59" i="32"/>
  <c r="S61" i="32"/>
  <c r="V59" i="32"/>
  <c r="R59" i="32"/>
  <c r="S58" i="32"/>
  <c r="H49" i="32"/>
  <c r="Y125" i="32"/>
  <c r="AN137" i="32"/>
  <c r="V123" i="32"/>
  <c r="AE134" i="32"/>
  <c r="V124" i="32"/>
  <c r="D45" i="32"/>
  <c r="N51" i="32"/>
  <c r="I48" i="32"/>
  <c r="P53" i="32"/>
  <c r="Q59" i="32"/>
  <c r="P57" i="32"/>
  <c r="G45" i="32"/>
  <c r="AA200" i="32"/>
  <c r="W200" i="32"/>
  <c r="Z200" i="32"/>
  <c r="AF206" i="32"/>
  <c r="AG206" i="32"/>
  <c r="AC206" i="32"/>
  <c r="AC202" i="32"/>
  <c r="Y202" i="32"/>
  <c r="AB202" i="32"/>
  <c r="G180" i="32"/>
  <c r="C180" i="32"/>
  <c r="F180" i="32"/>
  <c r="AK211" i="32"/>
  <c r="AL210" i="32"/>
  <c r="AH210" i="32"/>
  <c r="AI210" i="32"/>
  <c r="AG211" i="32"/>
  <c r="O188" i="32"/>
  <c r="K188" i="32"/>
  <c r="N188" i="32"/>
  <c r="P189" i="32"/>
  <c r="N189" i="32"/>
  <c r="L189" i="32"/>
  <c r="G185" i="32"/>
  <c r="I184" i="32"/>
  <c r="K185" i="32"/>
  <c r="H184" i="32"/>
  <c r="L184" i="32"/>
  <c r="J185" i="32"/>
  <c r="L185" i="32"/>
  <c r="H185" i="32"/>
  <c r="C181" i="32"/>
  <c r="E180" i="32"/>
  <c r="G181" i="32"/>
  <c r="D180" i="32"/>
  <c r="H180" i="32"/>
  <c r="AI213" i="32"/>
  <c r="AK212" i="32"/>
  <c r="AM213" i="32"/>
  <c r="AN212" i="32"/>
  <c r="AJ212" i="32"/>
  <c r="K184" i="32"/>
  <c r="G184" i="32"/>
  <c r="J184" i="32"/>
  <c r="H182" i="32"/>
  <c r="I182" i="32"/>
  <c r="E182" i="32"/>
  <c r="AK210" i="32"/>
  <c r="AG210" i="32"/>
  <c r="AJ210" i="32"/>
  <c r="Y199" i="32"/>
  <c r="Z198" i="32"/>
  <c r="V198" i="32"/>
  <c r="U199" i="32"/>
  <c r="W198" i="32"/>
  <c r="AB203" i="32"/>
  <c r="Z203" i="32"/>
  <c r="AD203" i="32"/>
  <c r="U195" i="32"/>
  <c r="V194" i="32"/>
  <c r="R194" i="32"/>
  <c r="S194" i="32"/>
  <c r="Q195" i="32"/>
  <c r="V199" i="32"/>
  <c r="Z199" i="32"/>
  <c r="X199" i="32"/>
  <c r="AC207" i="32"/>
  <c r="AE206" i="32"/>
  <c r="AG207" i="32"/>
  <c r="AH206" i="32"/>
  <c r="AD206" i="32"/>
  <c r="AJ211" i="32"/>
  <c r="AH211" i="32"/>
  <c r="AL211" i="32"/>
  <c r="X197" i="32"/>
  <c r="V197" i="32"/>
  <c r="T197" i="32"/>
  <c r="O193" i="32"/>
  <c r="Q192" i="32"/>
  <c r="T192" i="32"/>
  <c r="S193" i="32"/>
  <c r="P192" i="32"/>
  <c r="R193" i="32"/>
  <c r="T193" i="32"/>
  <c r="P193" i="32"/>
  <c r="K189" i="32"/>
  <c r="M188" i="32"/>
  <c r="P188" i="32"/>
  <c r="O189" i="32"/>
  <c r="L188" i="32"/>
  <c r="AC203" i="32"/>
  <c r="AD202" i="32"/>
  <c r="Z202" i="32"/>
  <c r="Y203" i="32"/>
  <c r="AA202" i="32"/>
  <c r="AD207" i="32"/>
  <c r="AH207" i="32"/>
  <c r="AF207" i="32"/>
  <c r="P190" i="32"/>
  <c r="M190" i="32"/>
  <c r="Q190" i="32"/>
  <c r="L186" i="32"/>
  <c r="I186" i="32"/>
  <c r="M186" i="32"/>
  <c r="AM212" i="32"/>
  <c r="AI212" i="32"/>
  <c r="AL212" i="32"/>
  <c r="I183" i="32"/>
  <c r="J182" i="32"/>
  <c r="F182" i="32"/>
  <c r="E183" i="32"/>
  <c r="G182" i="32"/>
  <c r="J187" i="32"/>
  <c r="L187" i="32"/>
  <c r="N187" i="32"/>
  <c r="F183" i="32"/>
  <c r="J183" i="32"/>
  <c r="H183" i="32"/>
  <c r="Q191" i="32"/>
  <c r="R190" i="32"/>
  <c r="N190" i="32"/>
  <c r="O190" i="32"/>
  <c r="M191" i="32"/>
  <c r="R195" i="32"/>
  <c r="V195" i="32"/>
  <c r="T195" i="32"/>
  <c r="AF205" i="32"/>
  <c r="AD205" i="32"/>
  <c r="AB205" i="32"/>
  <c r="W201" i="32"/>
  <c r="Y200" i="32"/>
  <c r="AA201" i="32"/>
  <c r="AB200" i="32"/>
  <c r="X200" i="32"/>
  <c r="Z201" i="32"/>
  <c r="X201" i="32"/>
  <c r="AB201" i="32"/>
  <c r="S197" i="32"/>
  <c r="U196" i="32"/>
  <c r="W197" i="32"/>
  <c r="T196" i="32"/>
  <c r="X196" i="32"/>
  <c r="M187" i="32"/>
  <c r="N186" i="32"/>
  <c r="J186" i="32"/>
  <c r="I187" i="32"/>
  <c r="K186" i="32"/>
  <c r="N191" i="32"/>
  <c r="R191" i="32"/>
  <c r="P191" i="32"/>
  <c r="X198" i="32"/>
  <c r="Y198" i="32"/>
  <c r="U198" i="32"/>
  <c r="T194" i="32"/>
  <c r="U194" i="32"/>
  <c r="Q194" i="32"/>
  <c r="W196" i="32"/>
  <c r="S196" i="32"/>
  <c r="V196" i="32"/>
  <c r="S192" i="32"/>
  <c r="O192" i="32"/>
  <c r="R192" i="32"/>
  <c r="AE204" i="32"/>
  <c r="AA204" i="32"/>
  <c r="AD204" i="32"/>
  <c r="H181" i="32"/>
  <c r="F181" i="32"/>
  <c r="D181" i="32"/>
  <c r="AN213" i="32"/>
  <c r="AL213" i="32"/>
  <c r="AJ213" i="32"/>
  <c r="AE209" i="32"/>
  <c r="AG208" i="32"/>
  <c r="AI209" i="32"/>
  <c r="AJ208" i="32"/>
  <c r="AF208" i="32"/>
  <c r="AH209" i="32"/>
  <c r="AF209" i="32"/>
  <c r="AJ209" i="32"/>
  <c r="AA205" i="32"/>
  <c r="AC204" i="32"/>
  <c r="AE205" i="32"/>
  <c r="AF204" i="32"/>
  <c r="AB204" i="32"/>
  <c r="AI208" i="32"/>
  <c r="E105" i="32"/>
  <c r="Q117" i="32"/>
  <c r="I109" i="32"/>
  <c r="AE131" i="32"/>
  <c r="G105" i="32"/>
  <c r="AB130" i="32"/>
  <c r="AD132" i="32"/>
  <c r="C106" i="32"/>
  <c r="J110" i="32"/>
  <c r="AK135" i="32"/>
  <c r="AL138" i="32"/>
  <c r="AD129" i="32"/>
  <c r="C105" i="32"/>
  <c r="V120" i="32"/>
  <c r="H109" i="32"/>
  <c r="AG133" i="32"/>
  <c r="AA126" i="32"/>
  <c r="S118" i="32"/>
  <c r="G110" i="32"/>
  <c r="AL135" i="32"/>
  <c r="D105" i="32"/>
  <c r="AD131" i="32"/>
  <c r="G107" i="32"/>
  <c r="F108" i="32"/>
  <c r="O58" i="32"/>
  <c r="O115" i="32"/>
  <c r="AF132" i="32"/>
  <c r="X126" i="32"/>
  <c r="T57" i="32"/>
  <c r="O54" i="32"/>
  <c r="AB128" i="32"/>
  <c r="AE129" i="32"/>
  <c r="X124" i="32"/>
  <c r="O117" i="32"/>
  <c r="W62" i="32"/>
  <c r="N115" i="32"/>
  <c r="AJ137" i="32"/>
  <c r="AK136" i="32"/>
  <c r="L110" i="32"/>
  <c r="Z123" i="32"/>
  <c r="AJ133" i="32"/>
  <c r="X125" i="32"/>
  <c r="W126" i="32"/>
  <c r="O118" i="32"/>
  <c r="AG132" i="32"/>
  <c r="J107" i="32"/>
  <c r="S117" i="32"/>
  <c r="W61" i="32"/>
  <c r="L53" i="32"/>
  <c r="Q116" i="32"/>
  <c r="U61" i="32"/>
  <c r="L112" i="32"/>
  <c r="AG136" i="32"/>
  <c r="L49" i="32"/>
  <c r="K50" i="32"/>
  <c r="G50" i="32"/>
  <c r="R56" i="32"/>
  <c r="J48" i="32"/>
  <c r="T118" i="32"/>
  <c r="P118" i="32"/>
  <c r="R118" i="32"/>
  <c r="J49" i="32"/>
  <c r="G49" i="32"/>
  <c r="K49" i="32"/>
  <c r="AB127" i="32"/>
  <c r="Y127" i="32"/>
  <c r="AC127" i="32"/>
  <c r="M56" i="32"/>
  <c r="O55" i="32"/>
  <c r="Q56" i="32"/>
  <c r="N55" i="32"/>
  <c r="R55" i="32"/>
  <c r="AM137" i="32"/>
  <c r="AI137" i="32"/>
  <c r="AL137" i="32"/>
  <c r="Q120" i="32"/>
  <c r="S119" i="32"/>
  <c r="U120" i="32"/>
  <c r="R119" i="32"/>
  <c r="V119" i="32"/>
  <c r="D106" i="32"/>
  <c r="H106" i="32"/>
  <c r="L111" i="32"/>
  <c r="M111" i="32"/>
  <c r="I111" i="32"/>
  <c r="I107" i="32"/>
  <c r="H107" i="32"/>
  <c r="E107" i="32"/>
  <c r="U119" i="32"/>
  <c r="N114" i="32"/>
  <c r="L114" i="32"/>
  <c r="P114" i="32"/>
  <c r="M55" i="32"/>
  <c r="P54" i="32"/>
  <c r="AB126" i="32"/>
  <c r="Q55" i="32"/>
  <c r="R58" i="32"/>
  <c r="O53" i="32"/>
  <c r="K53" i="32"/>
  <c r="N53" i="32"/>
  <c r="R57" i="32"/>
  <c r="S57" i="32"/>
  <c r="O57" i="32"/>
  <c r="O113" i="32"/>
  <c r="K113" i="32"/>
  <c r="N113" i="32"/>
  <c r="L52" i="32"/>
  <c r="N52" i="32"/>
  <c r="J52" i="32"/>
  <c r="Z125" i="32"/>
  <c r="W125" i="32"/>
  <c r="AA125" i="32"/>
  <c r="W121" i="32"/>
  <c r="S121" i="32"/>
  <c r="V121" i="32"/>
  <c r="M115" i="32"/>
  <c r="P115" i="32"/>
  <c r="Q115" i="32"/>
  <c r="V62" i="32"/>
  <c r="R117" i="32"/>
  <c r="T119" i="32"/>
  <c r="R115" i="32"/>
  <c r="H48" i="32"/>
  <c r="AA129" i="32"/>
  <c r="AM138" i="32"/>
  <c r="AH135" i="32"/>
  <c r="T60" i="32"/>
  <c r="N112" i="32"/>
  <c r="W122" i="32"/>
  <c r="T121" i="32"/>
  <c r="S122" i="32"/>
  <c r="U121" i="32"/>
  <c r="X121" i="32"/>
  <c r="G109" i="32"/>
  <c r="K109" i="32"/>
  <c r="J109" i="32"/>
  <c r="AI133" i="32"/>
  <c r="AE133" i="32"/>
  <c r="AH133" i="32"/>
  <c r="Y123" i="32"/>
  <c r="U123" i="32"/>
  <c r="X123" i="32"/>
  <c r="Y128" i="32"/>
  <c r="AA127" i="32"/>
  <c r="AD127" i="32"/>
  <c r="Z127" i="32"/>
  <c r="AC128" i="32"/>
  <c r="V122" i="32"/>
  <c r="T58" i="32"/>
  <c r="I112" i="32"/>
  <c r="J111" i="32"/>
  <c r="M112" i="32"/>
  <c r="K111" i="32"/>
  <c r="N111" i="32"/>
  <c r="N54" i="32"/>
  <c r="AD128" i="32"/>
  <c r="X62" i="32"/>
  <c r="T62" i="32"/>
  <c r="J50" i="32"/>
  <c r="AF129" i="32"/>
  <c r="AC129" i="32"/>
  <c r="AA130" i="32"/>
  <c r="AB129" i="32"/>
  <c r="AE130" i="32"/>
  <c r="AC132" i="32"/>
  <c r="W123" i="32"/>
  <c r="L109" i="32"/>
  <c r="AH134" i="32"/>
  <c r="H108" i="32"/>
  <c r="H105" i="32"/>
  <c r="Q119" i="32"/>
  <c r="E108" i="32"/>
  <c r="F105" i="32"/>
  <c r="P117" i="32"/>
  <c r="K110" i="32"/>
  <c r="AG131" i="32"/>
  <c r="AC131" i="32"/>
  <c r="AF131" i="32"/>
  <c r="P56" i="32"/>
  <c r="D46" i="32"/>
  <c r="AK137" i="32"/>
  <c r="AJ135" i="32"/>
  <c r="M116" i="32"/>
  <c r="K114" i="32"/>
  <c r="L113" i="32"/>
  <c r="P113" i="32"/>
  <c r="O114" i="32"/>
  <c r="M113" i="32"/>
  <c r="AI138" i="32"/>
  <c r="AH136" i="32"/>
  <c r="AL136" i="32"/>
  <c r="AJ136" i="32"/>
  <c r="AI135" i="32"/>
  <c r="Z126" i="32"/>
  <c r="AD130" i="32"/>
  <c r="T120" i="32"/>
  <c r="R116" i="32"/>
  <c r="H349" i="39" l="1"/>
  <c r="H244" i="39"/>
  <c r="H155" i="39"/>
  <c r="H83" i="39"/>
  <c r="H361" i="32"/>
  <c r="H254" i="32"/>
  <c r="H162" i="32"/>
  <c r="H87" i="32"/>
  <c r="H27" i="39"/>
  <c r="H27" i="32"/>
</calcChain>
</file>

<file path=xl/sharedStrings.xml><?xml version="1.0" encoding="utf-8"?>
<sst xmlns="http://schemas.openxmlformats.org/spreadsheetml/2006/main" count="1821" uniqueCount="207">
  <si>
    <t>W0</t>
  </si>
  <si>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</si>
  <si>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</si>
  <si>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</si>
  <si>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</si>
  <si>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</si>
  <si>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</si>
  <si>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</si>
  <si>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</si>
  <si>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</si>
  <si>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</si>
  <si>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</si>
  <si>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W12</t>
  </si>
  <si>
    <t>W13</t>
  </si>
  <si>
    <t>W14</t>
  </si>
  <si>
    <t>Bo Co 1 (1)</t>
  </si>
  <si>
    <t>Bo Co 2 (1)</t>
  </si>
  <si>
    <t>Bo Co 1 (9)</t>
  </si>
  <si>
    <t>Bo Co 2 (9)</t>
  </si>
  <si>
    <t>Gov Eq 1 (1)</t>
  </si>
  <si>
    <t>Gov Eq 2 (1)</t>
  </si>
  <si>
    <t>Gov Eq 1 (2)</t>
  </si>
  <si>
    <t>Gov Eq 2 (2)</t>
  </si>
  <si>
    <t>Gov Eq 1 (3)</t>
  </si>
  <si>
    <t>Gov Eq 2 (3)</t>
  </si>
  <si>
    <t>Gov Eq 1 (4)</t>
  </si>
  <si>
    <t>Gov Eq 2 (4)</t>
  </si>
  <si>
    <t>Gov Eq 1 (5)</t>
  </si>
  <si>
    <t>Gov Eq 2 (5)</t>
  </si>
  <si>
    <t>Gov Eq 1 (6)</t>
  </si>
  <si>
    <t>Gov Eq 2 (6)</t>
  </si>
  <si>
    <t>Gov Eq 1 (7)</t>
  </si>
  <si>
    <t>Gov Eq 2 (7)</t>
  </si>
  <si>
    <t>Gov Eq 1 (8)</t>
  </si>
  <si>
    <t>Gov Eq 2 (8)</t>
  </si>
  <si>
    <t>Gov Eq 1 (9)</t>
  </si>
  <si>
    <t>Gov Eq 2 (9)</t>
  </si>
  <si>
    <t>Gov Eq 1 (10)</t>
  </si>
  <si>
    <t>Gov Eq 2 (10)</t>
  </si>
  <si>
    <t>Gov Eq 1 (11)</t>
  </si>
  <si>
    <t>Gov Eq 2 (11)</t>
  </si>
  <si>
    <t>Gov Eq 1 (12)</t>
  </si>
  <si>
    <t>Gov Eq 2 (12)</t>
  </si>
  <si>
    <t>Gov Eq 1 (13)</t>
  </si>
  <si>
    <t>Gov Eq 2 (13)</t>
  </si>
  <si>
    <t>W15</t>
  </si>
  <si>
    <t>W16</t>
  </si>
  <si>
    <t>W17</t>
  </si>
  <si>
    <t>W18</t>
  </si>
  <si>
    <t>Gov Eq 1 (14)</t>
  </si>
  <si>
    <t>Gov Eq 2 (14)</t>
  </si>
  <si>
    <t>Gov Eq 1 (15)</t>
  </si>
  <si>
    <t>Gov Eq 2 (15)</t>
  </si>
  <si>
    <t>Gov Eq 1 (16)</t>
  </si>
  <si>
    <t>Gov Eq 2 (16)</t>
  </si>
  <si>
    <t>Gov Eq 1 (17)</t>
  </si>
  <si>
    <t>Gov Eq 2 (17)</t>
  </si>
  <si>
    <t>Bo Co 1 (17)</t>
  </si>
  <si>
    <t>Bo Co 2 (17)</t>
  </si>
  <si>
    <t>n =</t>
  </si>
  <si>
    <t>Nodes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</si>
  <si>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</si>
  <si>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</si>
  <si>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</si>
  <si>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</si>
  <si>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</si>
  <si>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</si>
  <si>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</si>
  <si>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</si>
  <si>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8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</si>
  <si>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9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</si>
  <si>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10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</si>
  <si>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11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</si>
  <si>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12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</si>
  <si>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13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</si>
  <si>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14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</si>
  <si>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15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</si>
  <si>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16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</si>
  <si>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17</t>
    </r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</si>
  <si>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18</t>
    </r>
  </si>
  <si>
    <t>W19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</si>
  <si>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19</t>
    </r>
  </si>
  <si>
    <t>W20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</si>
  <si>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20</t>
    </r>
  </si>
  <si>
    <t>W21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</si>
  <si>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21</t>
    </r>
  </si>
  <si>
    <t>W22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</si>
  <si>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22</t>
    </r>
  </si>
  <si>
    <t>W23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</si>
  <si>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23</t>
    </r>
  </si>
  <si>
    <t>W24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</si>
  <si>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24</t>
    </r>
  </si>
  <si>
    <t>W25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</si>
  <si>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25</t>
    </r>
  </si>
  <si>
    <t>W26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</si>
  <si>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26</t>
    </r>
  </si>
  <si>
    <t>Gov Eq 1 (18)</t>
  </si>
  <si>
    <t>Gov Eq 2 (18)</t>
  </si>
  <si>
    <t>Gov Eq 1 (19)</t>
  </si>
  <si>
    <t>Gov Eq 2 (19)</t>
  </si>
  <si>
    <t>Gov Eq 1 (20)</t>
  </si>
  <si>
    <t>Gov Eq 2 (20)</t>
  </si>
  <si>
    <t>Gov Eq 1 (21)</t>
  </si>
  <si>
    <t>Gov Eq 2 (21)</t>
  </si>
  <si>
    <t>Gov Eq 1 (22)</t>
  </si>
  <si>
    <t>Gov Eq 2 (22)</t>
  </si>
  <si>
    <t>Gov Eq 1 (23)</t>
  </si>
  <si>
    <t>Gov Eq 2 (23)</t>
  </si>
  <si>
    <t>Gov Eq 1 (24)</t>
  </si>
  <si>
    <t>Gov Eq 2 (24)</t>
  </si>
  <si>
    <t>Gov Eq 1 (25)</t>
  </si>
  <si>
    <t>Gov Eq 2 (25)</t>
  </si>
  <si>
    <t>Bo Co 1 (25)</t>
  </si>
  <si>
    <t>Bo Co 2 (25)</t>
  </si>
  <si>
    <t>Determinant =</t>
  </si>
  <si>
    <t>9 pt</t>
  </si>
  <si>
    <t>17 pt</t>
  </si>
  <si>
    <t>Poisson ratio:</t>
  </si>
  <si>
    <t>Shear correction factor:</t>
  </si>
  <si>
    <t>25 pt</t>
  </si>
  <si>
    <t>W27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</si>
  <si>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27</t>
    </r>
  </si>
  <si>
    <t>W28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</si>
  <si>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28</t>
    </r>
  </si>
  <si>
    <t>W29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</si>
  <si>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29</t>
    </r>
  </si>
  <si>
    <t>W30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</si>
  <si>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30</t>
    </r>
  </si>
  <si>
    <t>W31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</si>
  <si>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31</t>
    </r>
  </si>
  <si>
    <t>W32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</si>
  <si>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32</t>
    </r>
  </si>
  <si>
    <t>W33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</si>
  <si>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33</t>
    </r>
  </si>
  <si>
    <t>W34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</si>
  <si>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34</t>
    </r>
  </si>
  <si>
    <t>Gov Eq 1 (26)</t>
  </si>
  <si>
    <t>Gov Eq 2 (26)</t>
  </si>
  <si>
    <t>Gov Eq 1 (27)</t>
  </si>
  <si>
    <t>Gov Eq 2 (27)</t>
  </si>
  <si>
    <t>Gov Eq 1 (28)</t>
  </si>
  <si>
    <t>Gov Eq 2 (28)</t>
  </si>
  <si>
    <t>Gov Eq 1 (29)</t>
  </si>
  <si>
    <t>Gov Eq 2 (29)</t>
  </si>
  <si>
    <t>Gov Eq 1 (30)</t>
  </si>
  <si>
    <t>Gov Eq 2 (30)</t>
  </si>
  <si>
    <t>Gov Eq 1 (31)</t>
  </si>
  <si>
    <t>Gov Eq 2 (31)</t>
  </si>
  <si>
    <t>Gov Eq 1 (32)</t>
  </si>
  <si>
    <t>Gov Eq 2 (32)</t>
  </si>
  <si>
    <t>Gov Eq 1 (33)</t>
  </si>
  <si>
    <t>Gov Eq 2 (33)</t>
  </si>
  <si>
    <t>Bo Co 1 (33)</t>
  </si>
  <si>
    <t>Bo Co 2 (33)</t>
  </si>
  <si>
    <t>33 pt</t>
  </si>
  <si>
    <t>W35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</si>
  <si>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35</t>
    </r>
  </si>
  <si>
    <t>W36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</si>
  <si>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36</t>
    </r>
  </si>
  <si>
    <t>W37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</si>
  <si>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37</t>
    </r>
  </si>
  <si>
    <t>W38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</si>
  <si>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38</t>
    </r>
  </si>
  <si>
    <t>W39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</si>
  <si>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39</t>
    </r>
  </si>
  <si>
    <t>W40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</si>
  <si>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40</t>
    </r>
  </si>
  <si>
    <t>W41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</si>
  <si>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41</t>
    </r>
  </si>
  <si>
    <t>W42</t>
  </si>
  <si>
    <r>
      <t>h</t>
    </r>
    <r>
      <rPr>
        <b/>
        <sz val="9"/>
        <rFont val="Calibri"/>
        <family val="2"/>
        <scheme val="minor"/>
      </rPr>
      <t>k</t>
    </r>
    <r>
      <rPr>
        <b/>
        <sz val="11"/>
        <rFont val="Symbol"/>
        <family val="1"/>
        <charset val="2"/>
      </rPr>
      <t>F</t>
    </r>
    <r>
      <rPr>
        <b/>
        <sz val="11"/>
        <rFont val="Calibri"/>
        <family val="2"/>
        <scheme val="minor"/>
      </rPr>
      <t>42</t>
    </r>
  </si>
  <si>
    <t>Gov Eq 1 (34)</t>
  </si>
  <si>
    <t>Gov Eq 2 (34)</t>
  </si>
  <si>
    <t>Gov Eq 1 (35)</t>
  </si>
  <si>
    <t>Gov Eq 2 (35)</t>
  </si>
  <si>
    <t>Gov Eq 1 (36)</t>
  </si>
  <si>
    <t>Gov Eq 2 (36)</t>
  </si>
  <si>
    <t>Gov Eq 1 (37)</t>
  </si>
  <si>
    <t>Gov Eq 2 (37)</t>
  </si>
  <si>
    <t>Gov Eq 1 (38)</t>
  </si>
  <si>
    <t>Gov Eq 2 (38)</t>
  </si>
  <si>
    <t>Gov Eq 1 (39)</t>
  </si>
  <si>
    <t>Gov Eq 2 (39)</t>
  </si>
  <si>
    <t>Gov Eq 1 (40)</t>
  </si>
  <si>
    <t>Gov Eq 2 (40)</t>
  </si>
  <si>
    <t>Gov Eq 1 (41)</t>
  </si>
  <si>
    <t>Gov Eq 2 (41)</t>
  </si>
  <si>
    <t>Bo Co 1 (41)</t>
  </si>
  <si>
    <t>Bo Co 2 (41)</t>
  </si>
  <si>
    <t>PSM</t>
  </si>
  <si>
    <t>ABAQUS</t>
  </si>
  <si>
    <t>3.5591</t>
  </si>
  <si>
    <t>3.6890</t>
  </si>
  <si>
    <t>6.4442</t>
  </si>
  <si>
    <t>6.4740</t>
  </si>
  <si>
    <t>11.9235</t>
  </si>
  <si>
    <t>11.9500</t>
  </si>
  <si>
    <r>
      <t>W</t>
    </r>
    <r>
      <rPr>
        <b/>
        <sz val="14"/>
        <rFont val="Symbol"/>
        <family val="1"/>
        <charset val="2"/>
      </rPr>
      <t>-F</t>
    </r>
    <r>
      <rPr>
        <b/>
        <sz val="14"/>
        <rFont val="Times New Roman"/>
        <family val="1"/>
      </rPr>
      <t xml:space="preserve"> FDM approximation</t>
    </r>
  </si>
  <si>
    <t>Nine-point grid</t>
  </si>
  <si>
    <t>17-point grid</t>
  </si>
  <si>
    <t>25-point grid</t>
  </si>
  <si>
    <t>33-point grid</t>
  </si>
  <si>
    <t>41-point grid</t>
  </si>
  <si>
    <r>
      <t>k</t>
    </r>
    <r>
      <rPr>
        <vertAlign val="subscript"/>
        <sz val="14"/>
        <rFont val="Calibri"/>
        <family val="2"/>
        <scheme val="minor"/>
      </rPr>
      <t>RIr</t>
    </r>
    <r>
      <rPr>
        <sz val="14"/>
        <rFont val="Calibri"/>
        <family val="2"/>
        <scheme val="minor"/>
      </rPr>
      <t xml:space="preserve"> =</t>
    </r>
  </si>
  <si>
    <r>
      <t>Vibration analysis of a tapered fixed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free Timoshenko beam </t>
    </r>
  </si>
  <si>
    <r>
      <t>Vibration analysis of a tapered pinned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pinned Timoshenko beam </t>
    </r>
  </si>
  <si>
    <r>
      <t>Vibration analysis of a tapered fixed</t>
    </r>
    <r>
      <rPr>
        <b/>
        <sz val="14"/>
        <rFont val="Symbol"/>
        <family val="1"/>
        <charset val="2"/>
      </rPr>
      <t>-</t>
    </r>
    <r>
      <rPr>
        <b/>
        <sz val="14"/>
        <rFont val="Times New Roman"/>
        <family val="1"/>
      </rPr>
      <t xml:space="preserve">fixed Timoshenko beam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</si>
</sst>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4"/>
      <name val="Times New Roman"/>
      <family val="1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Symbol"/>
      <family val="1"/>
      <charset val="2"/>
    </font>
    <font>
      <b/>
      <sz val="14"/>
      <name val="Symbol"/>
      <family val="1"/>
      <charset val="2"/>
    </font>
    <font>
      <sz val="14"/>
      <name val="Calibri"/>
      <family val="2"/>
      <scheme val="minor"/>
    </font>
    <font>
      <vertAlign val="subscript"/>
      <sz val="14"/>
      <name val="Calibri"/>
      <family val="2"/>
      <scheme val="minor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4" fontId="3" fillId="0" borderId="0" xfId="0" applyNumberFormat="1" applyFont="1" applyAlignment="1" applyProtection="1">
      <alignment horizontal="left" vertical="top"/>
      <protection locked="0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top" indent="6"/>
    </xf>
    <xf numFmtId="2" fontId="1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12" Type="http://schemas.openxmlformats.org/officeDocument/2006/relationships/image" Target="../media/image11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3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6</xdr:row>
      <xdr:rowOff>133350</xdr:rowOff>
    </xdr:from>
    <xdr:to>
      <xdr:col>6</xdr:col>
      <xdr:colOff>645795</xdr:colOff>
      <xdr:row>10</xdr:row>
      <xdr:rowOff>180975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/>
        <a:srcRect l="29049" t="43974" r="25035" b="41744"/>
        <a:stretch/>
      </xdr:blipFill>
      <xdr:spPr bwMode="auto">
        <a:xfrm>
          <a:off x="1666875" y="3181350"/>
          <a:ext cx="4227195" cy="809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20</xdr:row>
          <xdr:rowOff>123825</xdr:rowOff>
        </xdr:from>
        <xdr:to>
          <xdr:col>1</xdr:col>
          <xdr:colOff>723900</xdr:colOff>
          <xdr:row>22</xdr:row>
          <xdr:rowOff>47625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18</xdr:row>
          <xdr:rowOff>180975</xdr:rowOff>
        </xdr:from>
        <xdr:to>
          <xdr:col>1</xdr:col>
          <xdr:colOff>695325</xdr:colOff>
          <xdr:row>20</xdr:row>
          <xdr:rowOff>85725</xdr:rowOff>
        </xdr:to>
        <xdr:sp macro="" textlink="">
          <xdr:nvSpPr>
            <xdr:cNvPr id="63490" name="Object 2" hidden="1">
              <a:extLst>
                <a:ext uri="{63B3BB69-23CF-44E3-9099-C40C66FF867C}">
                  <a14:compatExt spid="_x0000_s63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114300</xdr:colOff>
          <xdr:row>5</xdr:row>
          <xdr:rowOff>0</xdr:rowOff>
        </xdr:from>
        <xdr:to>
          <xdr:col>16</xdr:col>
          <xdr:colOff>257175</xdr:colOff>
          <xdr:row>14</xdr:row>
          <xdr:rowOff>57150</xdr:rowOff>
        </xdr:to>
        <xdr:sp macro="" textlink="">
          <xdr:nvSpPr>
            <xdr:cNvPr id="63491" name="Object 3" hidden="1">
              <a:extLst>
                <a:ext uri="{63B3BB69-23CF-44E3-9099-C40C66FF867C}">
                  <a14:compatExt spid="_x0000_s63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628650</xdr:colOff>
          <xdr:row>15</xdr:row>
          <xdr:rowOff>76200</xdr:rowOff>
        </xdr:from>
        <xdr:to>
          <xdr:col>19</xdr:col>
          <xdr:colOff>542925</xdr:colOff>
          <xdr:row>30</xdr:row>
          <xdr:rowOff>28575</xdr:rowOff>
        </xdr:to>
        <xdr:sp macro="" textlink="">
          <xdr:nvSpPr>
            <xdr:cNvPr id="63492" name="Object 4" hidden="1">
              <a:extLst>
                <a:ext uri="{63B3BB69-23CF-44E3-9099-C40C66FF867C}">
                  <a14:compatExt spid="_x0000_s63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32</xdr:row>
          <xdr:rowOff>19050</xdr:rowOff>
        </xdr:from>
        <xdr:to>
          <xdr:col>3</xdr:col>
          <xdr:colOff>57150</xdr:colOff>
          <xdr:row>41</xdr:row>
          <xdr:rowOff>47625</xdr:rowOff>
        </xdr:to>
        <xdr:sp macro="" textlink="">
          <xdr:nvSpPr>
            <xdr:cNvPr id="63493" name="Object 5" hidden="1">
              <a:extLst>
                <a:ext uri="{63B3BB69-23CF-44E3-9099-C40C66FF867C}">
                  <a14:compatExt spid="_x0000_s63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</xdr:row>
          <xdr:rowOff>85725</xdr:rowOff>
        </xdr:from>
        <xdr:to>
          <xdr:col>1</xdr:col>
          <xdr:colOff>819150</xdr:colOff>
          <xdr:row>29</xdr:row>
          <xdr:rowOff>66675</xdr:rowOff>
        </xdr:to>
        <xdr:sp macro="" textlink="">
          <xdr:nvSpPr>
            <xdr:cNvPr id="63494" name="Object 6" hidden="1">
              <a:extLst>
                <a:ext uri="{63B3BB69-23CF-44E3-9099-C40C66FF867C}">
                  <a14:compatExt spid="_x0000_s63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23</xdr:row>
          <xdr:rowOff>85725</xdr:rowOff>
        </xdr:from>
        <xdr:to>
          <xdr:col>1</xdr:col>
          <xdr:colOff>790575</xdr:colOff>
          <xdr:row>25</xdr:row>
          <xdr:rowOff>85725</xdr:rowOff>
        </xdr:to>
        <xdr:sp macro="" textlink="">
          <xdr:nvSpPr>
            <xdr:cNvPr id="63495" name="Object 7" hidden="1">
              <a:extLst>
                <a:ext uri="{63B3BB69-23CF-44E3-9099-C40C66FF867C}">
                  <a14:compatExt spid="_x0000_s63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29</xdr:row>
          <xdr:rowOff>180975</xdr:rowOff>
        </xdr:from>
        <xdr:to>
          <xdr:col>1</xdr:col>
          <xdr:colOff>762000</xdr:colOff>
          <xdr:row>31</xdr:row>
          <xdr:rowOff>38100</xdr:rowOff>
        </xdr:to>
        <xdr:sp macro="" textlink="">
          <xdr:nvSpPr>
            <xdr:cNvPr id="63496" name="Object 8" hidden="1">
              <a:extLst>
                <a:ext uri="{63B3BB69-23CF-44E3-9099-C40C66FF867C}">
                  <a14:compatExt spid="_x0000_s63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27</xdr:row>
          <xdr:rowOff>152400</xdr:rowOff>
        </xdr:from>
        <xdr:to>
          <xdr:col>3</xdr:col>
          <xdr:colOff>742950</xdr:colOff>
          <xdr:row>29</xdr:row>
          <xdr:rowOff>47625</xdr:rowOff>
        </xdr:to>
        <xdr:sp macro="" textlink="">
          <xdr:nvSpPr>
            <xdr:cNvPr id="63497" name="Object 9" hidden="1">
              <a:extLst>
                <a:ext uri="{63B3BB69-23CF-44E3-9099-C40C66FF867C}">
                  <a14:compatExt spid="_x0000_s63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647700</xdr:colOff>
          <xdr:row>67</xdr:row>
          <xdr:rowOff>0</xdr:rowOff>
        </xdr:from>
        <xdr:to>
          <xdr:col>22</xdr:col>
          <xdr:colOff>638175</xdr:colOff>
          <xdr:row>73</xdr:row>
          <xdr:rowOff>152400</xdr:rowOff>
        </xdr:to>
        <xdr:sp macro="" textlink="">
          <xdr:nvSpPr>
            <xdr:cNvPr id="63498" name="Object 10" hidden="1">
              <a:extLst>
                <a:ext uri="{63B3BB69-23CF-44E3-9099-C40C66FF867C}">
                  <a14:compatExt spid="_x0000_s63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82</xdr:row>
          <xdr:rowOff>123825</xdr:rowOff>
        </xdr:from>
        <xdr:to>
          <xdr:col>1</xdr:col>
          <xdr:colOff>723900</xdr:colOff>
          <xdr:row>84</xdr:row>
          <xdr:rowOff>47625</xdr:rowOff>
        </xdr:to>
        <xdr:sp macro="" textlink="">
          <xdr:nvSpPr>
            <xdr:cNvPr id="63499" name="Object 11" hidden="1">
              <a:extLst>
                <a:ext uri="{63B3BB69-23CF-44E3-9099-C40C66FF867C}">
                  <a14:compatExt spid="_x0000_s63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80</xdr:row>
          <xdr:rowOff>180975</xdr:rowOff>
        </xdr:from>
        <xdr:to>
          <xdr:col>1</xdr:col>
          <xdr:colOff>695325</xdr:colOff>
          <xdr:row>82</xdr:row>
          <xdr:rowOff>85725</xdr:rowOff>
        </xdr:to>
        <xdr:sp macro="" textlink="">
          <xdr:nvSpPr>
            <xdr:cNvPr id="63500" name="Object 12" hidden="1">
              <a:extLst>
                <a:ext uri="{63B3BB69-23CF-44E3-9099-C40C66FF867C}">
                  <a14:compatExt spid="_x0000_s63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200025</xdr:colOff>
          <xdr:row>77</xdr:row>
          <xdr:rowOff>76200</xdr:rowOff>
        </xdr:from>
        <xdr:to>
          <xdr:col>19</xdr:col>
          <xdr:colOff>114300</xdr:colOff>
          <xdr:row>92</xdr:row>
          <xdr:rowOff>28575</xdr:rowOff>
        </xdr:to>
        <xdr:sp macro="" textlink="">
          <xdr:nvSpPr>
            <xdr:cNvPr id="63501" name="Object 13" hidden="1">
              <a:extLst>
                <a:ext uri="{63B3BB69-23CF-44E3-9099-C40C66FF867C}">
                  <a14:compatExt spid="_x0000_s63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87</xdr:row>
          <xdr:rowOff>85725</xdr:rowOff>
        </xdr:from>
        <xdr:to>
          <xdr:col>1</xdr:col>
          <xdr:colOff>819150</xdr:colOff>
          <xdr:row>91</xdr:row>
          <xdr:rowOff>66675</xdr:rowOff>
        </xdr:to>
        <xdr:sp macro="" textlink="">
          <xdr:nvSpPr>
            <xdr:cNvPr id="63502" name="Object 14" hidden="1">
              <a:extLst>
                <a:ext uri="{63B3BB69-23CF-44E3-9099-C40C66FF867C}">
                  <a14:compatExt spid="_x0000_s63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85</xdr:row>
          <xdr:rowOff>85725</xdr:rowOff>
        </xdr:from>
        <xdr:to>
          <xdr:col>1</xdr:col>
          <xdr:colOff>790575</xdr:colOff>
          <xdr:row>87</xdr:row>
          <xdr:rowOff>85725</xdr:rowOff>
        </xdr:to>
        <xdr:sp macro="" textlink="">
          <xdr:nvSpPr>
            <xdr:cNvPr id="63503" name="Object 15" hidden="1">
              <a:extLst>
                <a:ext uri="{63B3BB69-23CF-44E3-9099-C40C66FF867C}">
                  <a14:compatExt spid="_x0000_s63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91</xdr:row>
          <xdr:rowOff>180975</xdr:rowOff>
        </xdr:from>
        <xdr:to>
          <xdr:col>1</xdr:col>
          <xdr:colOff>762000</xdr:colOff>
          <xdr:row>93</xdr:row>
          <xdr:rowOff>38100</xdr:rowOff>
        </xdr:to>
        <xdr:sp macro="" textlink="">
          <xdr:nvSpPr>
            <xdr:cNvPr id="63504" name="Object 16" hidden="1">
              <a:extLst>
                <a:ext uri="{63B3BB69-23CF-44E3-9099-C40C66FF867C}">
                  <a14:compatExt spid="_x0000_s63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89</xdr:row>
          <xdr:rowOff>152400</xdr:rowOff>
        </xdr:from>
        <xdr:to>
          <xdr:col>3</xdr:col>
          <xdr:colOff>742950</xdr:colOff>
          <xdr:row>91</xdr:row>
          <xdr:rowOff>47625</xdr:rowOff>
        </xdr:to>
        <xdr:sp macro="" textlink="">
          <xdr:nvSpPr>
            <xdr:cNvPr id="63505" name="Object 17" hidden="1">
              <a:extLst>
                <a:ext uri="{63B3BB69-23CF-44E3-9099-C40C66FF867C}">
                  <a14:compatExt spid="_x0000_s63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476250</xdr:colOff>
          <xdr:row>15</xdr:row>
          <xdr:rowOff>142875</xdr:rowOff>
        </xdr:from>
        <xdr:to>
          <xdr:col>9</xdr:col>
          <xdr:colOff>638175</xdr:colOff>
          <xdr:row>19</xdr:row>
          <xdr:rowOff>114300</xdr:rowOff>
        </xdr:to>
        <xdr:sp macro="" textlink="">
          <xdr:nvSpPr>
            <xdr:cNvPr id="63506" name="Object 18" hidden="1">
              <a:extLst>
                <a:ext uri="{63B3BB69-23CF-44E3-9099-C40C66FF867C}">
                  <a14:compatExt spid="_x0000_s63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93</xdr:row>
          <xdr:rowOff>180975</xdr:rowOff>
        </xdr:from>
        <xdr:to>
          <xdr:col>3</xdr:col>
          <xdr:colOff>190500</xdr:colOff>
          <xdr:row>103</xdr:row>
          <xdr:rowOff>133350</xdr:rowOff>
        </xdr:to>
        <xdr:sp macro="" textlink="">
          <xdr:nvSpPr>
            <xdr:cNvPr id="63508" name="Object 20" hidden="1">
              <a:extLst>
                <a:ext uri="{63B3BB69-23CF-44E3-9099-C40C66FF867C}">
                  <a14:compatExt spid="_x0000_s63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156</xdr:row>
          <xdr:rowOff>123825</xdr:rowOff>
        </xdr:from>
        <xdr:to>
          <xdr:col>1</xdr:col>
          <xdr:colOff>723900</xdr:colOff>
          <xdr:row>158</xdr:row>
          <xdr:rowOff>47625</xdr:rowOff>
        </xdr:to>
        <xdr:sp macro="" textlink="">
          <xdr:nvSpPr>
            <xdr:cNvPr id="63509" name="Object 21" hidden="1">
              <a:extLst>
                <a:ext uri="{63B3BB69-23CF-44E3-9099-C40C66FF867C}">
                  <a14:compatExt spid="_x0000_s63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154</xdr:row>
          <xdr:rowOff>180975</xdr:rowOff>
        </xdr:from>
        <xdr:to>
          <xdr:col>1</xdr:col>
          <xdr:colOff>695325</xdr:colOff>
          <xdr:row>156</xdr:row>
          <xdr:rowOff>85725</xdr:rowOff>
        </xdr:to>
        <xdr:sp macro="" textlink="">
          <xdr:nvSpPr>
            <xdr:cNvPr id="63510" name="Object 22" hidden="1">
              <a:extLst>
                <a:ext uri="{63B3BB69-23CF-44E3-9099-C40C66FF867C}">
                  <a14:compatExt spid="_x0000_s63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647700</xdr:colOff>
          <xdr:row>151</xdr:row>
          <xdr:rowOff>66675</xdr:rowOff>
        </xdr:from>
        <xdr:to>
          <xdr:col>19</xdr:col>
          <xdr:colOff>561975</xdr:colOff>
          <xdr:row>166</xdr:row>
          <xdr:rowOff>19050</xdr:rowOff>
        </xdr:to>
        <xdr:sp macro="" textlink="">
          <xdr:nvSpPr>
            <xdr:cNvPr id="63511" name="Object 23" hidden="1">
              <a:extLst>
                <a:ext uri="{63B3BB69-23CF-44E3-9099-C40C66FF867C}">
                  <a14:compatExt spid="_x0000_s63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161</xdr:row>
          <xdr:rowOff>85725</xdr:rowOff>
        </xdr:from>
        <xdr:to>
          <xdr:col>1</xdr:col>
          <xdr:colOff>819150</xdr:colOff>
          <xdr:row>165</xdr:row>
          <xdr:rowOff>66675</xdr:rowOff>
        </xdr:to>
        <xdr:sp macro="" textlink="">
          <xdr:nvSpPr>
            <xdr:cNvPr id="63512" name="Object 24" hidden="1">
              <a:extLst>
                <a:ext uri="{63B3BB69-23CF-44E3-9099-C40C66FF867C}">
                  <a14:compatExt spid="_x0000_s63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159</xdr:row>
          <xdr:rowOff>85725</xdr:rowOff>
        </xdr:from>
        <xdr:to>
          <xdr:col>1</xdr:col>
          <xdr:colOff>790575</xdr:colOff>
          <xdr:row>161</xdr:row>
          <xdr:rowOff>85725</xdr:rowOff>
        </xdr:to>
        <xdr:sp macro="" textlink="">
          <xdr:nvSpPr>
            <xdr:cNvPr id="63513" name="Object 25" hidden="1">
              <a:extLst>
                <a:ext uri="{63B3BB69-23CF-44E3-9099-C40C66FF867C}">
                  <a14:compatExt spid="_x0000_s63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165</xdr:row>
          <xdr:rowOff>180975</xdr:rowOff>
        </xdr:from>
        <xdr:to>
          <xdr:col>1</xdr:col>
          <xdr:colOff>762000</xdr:colOff>
          <xdr:row>167</xdr:row>
          <xdr:rowOff>38100</xdr:rowOff>
        </xdr:to>
        <xdr:sp macro="" textlink="">
          <xdr:nvSpPr>
            <xdr:cNvPr id="63514" name="Object 26" hidden="1">
              <a:extLst>
                <a:ext uri="{63B3BB69-23CF-44E3-9099-C40C66FF867C}">
                  <a14:compatExt spid="_x0000_s63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163</xdr:row>
          <xdr:rowOff>152400</xdr:rowOff>
        </xdr:from>
        <xdr:to>
          <xdr:col>3</xdr:col>
          <xdr:colOff>742950</xdr:colOff>
          <xdr:row>165</xdr:row>
          <xdr:rowOff>47625</xdr:rowOff>
        </xdr:to>
        <xdr:sp macro="" textlink="">
          <xdr:nvSpPr>
            <xdr:cNvPr id="63515" name="Object 27" hidden="1">
              <a:extLst>
                <a:ext uri="{63B3BB69-23CF-44E3-9099-C40C66FF867C}">
                  <a14:compatExt spid="_x0000_s63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167</xdr:row>
          <xdr:rowOff>180975</xdr:rowOff>
        </xdr:from>
        <xdr:to>
          <xdr:col>3</xdr:col>
          <xdr:colOff>190500</xdr:colOff>
          <xdr:row>177</xdr:row>
          <xdr:rowOff>133350</xdr:rowOff>
        </xdr:to>
        <xdr:sp macro="" textlink="">
          <xdr:nvSpPr>
            <xdr:cNvPr id="63516" name="Object 28" hidden="1">
              <a:extLst>
                <a:ext uri="{63B3BB69-23CF-44E3-9099-C40C66FF867C}">
                  <a14:compatExt spid="_x0000_s63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247</xdr:row>
          <xdr:rowOff>123825</xdr:rowOff>
        </xdr:from>
        <xdr:to>
          <xdr:col>1</xdr:col>
          <xdr:colOff>723900</xdr:colOff>
          <xdr:row>249</xdr:row>
          <xdr:rowOff>47625</xdr:rowOff>
        </xdr:to>
        <xdr:sp macro="" textlink="">
          <xdr:nvSpPr>
            <xdr:cNvPr id="63517" name="Object 29" hidden="1">
              <a:extLst>
                <a:ext uri="{63B3BB69-23CF-44E3-9099-C40C66FF867C}">
                  <a14:compatExt spid="_x0000_s63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245</xdr:row>
          <xdr:rowOff>180975</xdr:rowOff>
        </xdr:from>
        <xdr:to>
          <xdr:col>1</xdr:col>
          <xdr:colOff>695325</xdr:colOff>
          <xdr:row>247</xdr:row>
          <xdr:rowOff>85725</xdr:rowOff>
        </xdr:to>
        <xdr:sp macro="" textlink="">
          <xdr:nvSpPr>
            <xdr:cNvPr id="63518" name="Object 30" hidden="1">
              <a:extLst>
                <a:ext uri="{63B3BB69-23CF-44E3-9099-C40C66FF867C}">
                  <a14:compatExt spid="_x0000_s63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390525</xdr:colOff>
          <xdr:row>242</xdr:row>
          <xdr:rowOff>38100</xdr:rowOff>
        </xdr:from>
        <xdr:to>
          <xdr:col>20</xdr:col>
          <xdr:colOff>304800</xdr:colOff>
          <xdr:row>256</xdr:row>
          <xdr:rowOff>180975</xdr:rowOff>
        </xdr:to>
        <xdr:sp macro="" textlink="">
          <xdr:nvSpPr>
            <xdr:cNvPr id="63519" name="Object 31" hidden="1">
              <a:extLst>
                <a:ext uri="{63B3BB69-23CF-44E3-9099-C40C66FF867C}">
                  <a14:compatExt spid="_x0000_s63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252</xdr:row>
          <xdr:rowOff>85725</xdr:rowOff>
        </xdr:from>
        <xdr:to>
          <xdr:col>1</xdr:col>
          <xdr:colOff>819150</xdr:colOff>
          <xdr:row>256</xdr:row>
          <xdr:rowOff>66675</xdr:rowOff>
        </xdr:to>
        <xdr:sp macro="" textlink="">
          <xdr:nvSpPr>
            <xdr:cNvPr id="63520" name="Object 32" hidden="1">
              <a:extLst>
                <a:ext uri="{63B3BB69-23CF-44E3-9099-C40C66FF867C}">
                  <a14:compatExt spid="_x0000_s63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250</xdr:row>
          <xdr:rowOff>85725</xdr:rowOff>
        </xdr:from>
        <xdr:to>
          <xdr:col>1</xdr:col>
          <xdr:colOff>790575</xdr:colOff>
          <xdr:row>252</xdr:row>
          <xdr:rowOff>85725</xdr:rowOff>
        </xdr:to>
        <xdr:sp macro="" textlink="">
          <xdr:nvSpPr>
            <xdr:cNvPr id="63521" name="Object 33" hidden="1">
              <a:extLst>
                <a:ext uri="{63B3BB69-23CF-44E3-9099-C40C66FF867C}">
                  <a14:compatExt spid="_x0000_s63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256</xdr:row>
          <xdr:rowOff>180975</xdr:rowOff>
        </xdr:from>
        <xdr:to>
          <xdr:col>1</xdr:col>
          <xdr:colOff>762000</xdr:colOff>
          <xdr:row>258</xdr:row>
          <xdr:rowOff>38100</xdr:rowOff>
        </xdr:to>
        <xdr:sp macro="" textlink="">
          <xdr:nvSpPr>
            <xdr:cNvPr id="63522" name="Object 34" hidden="1">
              <a:extLst>
                <a:ext uri="{63B3BB69-23CF-44E3-9099-C40C66FF867C}">
                  <a14:compatExt spid="_x0000_s63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254</xdr:row>
          <xdr:rowOff>152400</xdr:rowOff>
        </xdr:from>
        <xdr:to>
          <xdr:col>3</xdr:col>
          <xdr:colOff>742950</xdr:colOff>
          <xdr:row>256</xdr:row>
          <xdr:rowOff>47625</xdr:rowOff>
        </xdr:to>
        <xdr:sp macro="" textlink="">
          <xdr:nvSpPr>
            <xdr:cNvPr id="63523" name="Object 35" hidden="1">
              <a:extLst>
                <a:ext uri="{63B3BB69-23CF-44E3-9099-C40C66FF867C}">
                  <a14:compatExt spid="_x0000_s63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258</xdr:row>
          <xdr:rowOff>180975</xdr:rowOff>
        </xdr:from>
        <xdr:to>
          <xdr:col>3</xdr:col>
          <xdr:colOff>190500</xdr:colOff>
          <xdr:row>268</xdr:row>
          <xdr:rowOff>133350</xdr:rowOff>
        </xdr:to>
        <xdr:sp macro="" textlink="">
          <xdr:nvSpPr>
            <xdr:cNvPr id="63524" name="Object 36" hidden="1">
              <a:extLst>
                <a:ext uri="{63B3BB69-23CF-44E3-9099-C40C66FF867C}">
                  <a14:compatExt spid="_x0000_s63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352</xdr:row>
          <xdr:rowOff>123825</xdr:rowOff>
        </xdr:from>
        <xdr:to>
          <xdr:col>1</xdr:col>
          <xdr:colOff>723900</xdr:colOff>
          <xdr:row>354</xdr:row>
          <xdr:rowOff>47625</xdr:rowOff>
        </xdr:to>
        <xdr:sp macro="" textlink="">
          <xdr:nvSpPr>
            <xdr:cNvPr id="63525" name="Object 37" hidden="1">
              <a:extLst>
                <a:ext uri="{63B3BB69-23CF-44E3-9099-C40C66FF867C}">
                  <a14:compatExt spid="_x0000_s63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350</xdr:row>
          <xdr:rowOff>180975</xdr:rowOff>
        </xdr:from>
        <xdr:to>
          <xdr:col>1</xdr:col>
          <xdr:colOff>695325</xdr:colOff>
          <xdr:row>352</xdr:row>
          <xdr:rowOff>85725</xdr:rowOff>
        </xdr:to>
        <xdr:sp macro="" textlink="">
          <xdr:nvSpPr>
            <xdr:cNvPr id="63526" name="Object 38" hidden="1">
              <a:extLst>
                <a:ext uri="{63B3BB69-23CF-44E3-9099-C40C66FF867C}">
                  <a14:compatExt spid="_x0000_s63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323850</xdr:colOff>
          <xdr:row>346</xdr:row>
          <xdr:rowOff>180975</xdr:rowOff>
        </xdr:from>
        <xdr:to>
          <xdr:col>21</xdr:col>
          <xdr:colOff>276225</xdr:colOff>
          <xdr:row>361</xdr:row>
          <xdr:rowOff>133350</xdr:rowOff>
        </xdr:to>
        <xdr:sp macro="" textlink="">
          <xdr:nvSpPr>
            <xdr:cNvPr id="63527" name="Object 39" hidden="1">
              <a:extLst>
                <a:ext uri="{63B3BB69-23CF-44E3-9099-C40C66FF867C}">
                  <a14:compatExt spid="_x0000_s63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357</xdr:row>
          <xdr:rowOff>85725</xdr:rowOff>
        </xdr:from>
        <xdr:to>
          <xdr:col>1</xdr:col>
          <xdr:colOff>819150</xdr:colOff>
          <xdr:row>361</xdr:row>
          <xdr:rowOff>66675</xdr:rowOff>
        </xdr:to>
        <xdr:sp macro="" textlink="">
          <xdr:nvSpPr>
            <xdr:cNvPr id="63528" name="Object 40" hidden="1">
              <a:extLst>
                <a:ext uri="{63B3BB69-23CF-44E3-9099-C40C66FF867C}">
                  <a14:compatExt spid="_x0000_s63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355</xdr:row>
          <xdr:rowOff>85725</xdr:rowOff>
        </xdr:from>
        <xdr:to>
          <xdr:col>1</xdr:col>
          <xdr:colOff>790575</xdr:colOff>
          <xdr:row>357</xdr:row>
          <xdr:rowOff>85725</xdr:rowOff>
        </xdr:to>
        <xdr:sp macro="" textlink="">
          <xdr:nvSpPr>
            <xdr:cNvPr id="63529" name="Object 41" hidden="1">
              <a:extLst>
                <a:ext uri="{63B3BB69-23CF-44E3-9099-C40C66FF867C}">
                  <a14:compatExt spid="_x0000_s63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361</xdr:row>
          <xdr:rowOff>180975</xdr:rowOff>
        </xdr:from>
        <xdr:to>
          <xdr:col>1</xdr:col>
          <xdr:colOff>762000</xdr:colOff>
          <xdr:row>363</xdr:row>
          <xdr:rowOff>38100</xdr:rowOff>
        </xdr:to>
        <xdr:sp macro="" textlink="">
          <xdr:nvSpPr>
            <xdr:cNvPr id="63530" name="Object 42" hidden="1">
              <a:extLst>
                <a:ext uri="{63B3BB69-23CF-44E3-9099-C40C66FF867C}">
                  <a14:compatExt spid="_x0000_s63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359</xdr:row>
          <xdr:rowOff>152400</xdr:rowOff>
        </xdr:from>
        <xdr:to>
          <xdr:col>3</xdr:col>
          <xdr:colOff>742950</xdr:colOff>
          <xdr:row>361</xdr:row>
          <xdr:rowOff>47625</xdr:rowOff>
        </xdr:to>
        <xdr:sp macro="" textlink="">
          <xdr:nvSpPr>
            <xdr:cNvPr id="63531" name="Object 43" hidden="1">
              <a:extLst>
                <a:ext uri="{63B3BB69-23CF-44E3-9099-C40C66FF867C}">
                  <a14:compatExt spid="_x0000_s63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363</xdr:row>
          <xdr:rowOff>180975</xdr:rowOff>
        </xdr:from>
        <xdr:to>
          <xdr:col>3</xdr:col>
          <xdr:colOff>190500</xdr:colOff>
          <xdr:row>373</xdr:row>
          <xdr:rowOff>133350</xdr:rowOff>
        </xdr:to>
        <xdr:sp macro="" textlink="">
          <xdr:nvSpPr>
            <xdr:cNvPr id="63532" name="Object 44" hidden="1">
              <a:extLst>
                <a:ext uri="{63B3BB69-23CF-44E3-9099-C40C66FF867C}">
                  <a14:compatExt spid="_x0000_s63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647700</xdr:colOff>
          <xdr:row>145</xdr:row>
          <xdr:rowOff>0</xdr:rowOff>
        </xdr:from>
        <xdr:to>
          <xdr:col>39</xdr:col>
          <xdr:colOff>638175</xdr:colOff>
          <xdr:row>151</xdr:row>
          <xdr:rowOff>95250</xdr:rowOff>
        </xdr:to>
        <xdr:sp macro="" textlink="">
          <xdr:nvSpPr>
            <xdr:cNvPr id="63533" name="Object 45" hidden="1">
              <a:extLst>
                <a:ext uri="{63B3BB69-23CF-44E3-9099-C40C66FF867C}">
                  <a14:compatExt spid="_x0000_s63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647700</xdr:colOff>
          <xdr:row>235</xdr:row>
          <xdr:rowOff>0</xdr:rowOff>
        </xdr:from>
        <xdr:to>
          <xdr:col>55</xdr:col>
          <xdr:colOff>638175</xdr:colOff>
          <xdr:row>242</xdr:row>
          <xdr:rowOff>76200</xdr:rowOff>
        </xdr:to>
        <xdr:sp macro="" textlink="">
          <xdr:nvSpPr>
            <xdr:cNvPr id="63534" name="Object 46" hidden="1">
              <a:extLst>
                <a:ext uri="{63B3BB69-23CF-44E3-9099-C40C66FF867C}">
                  <a14:compatExt spid="_x0000_s63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67</xdr:col>
          <xdr:colOff>647700</xdr:colOff>
          <xdr:row>342</xdr:row>
          <xdr:rowOff>0</xdr:rowOff>
        </xdr:from>
        <xdr:to>
          <xdr:col>71</xdr:col>
          <xdr:colOff>638175</xdr:colOff>
          <xdr:row>349</xdr:row>
          <xdr:rowOff>76200</xdr:rowOff>
        </xdr:to>
        <xdr:sp macro="" textlink="">
          <xdr:nvSpPr>
            <xdr:cNvPr id="63535" name="Object 47" hidden="1">
              <a:extLst>
                <a:ext uri="{63B3BB69-23CF-44E3-9099-C40C66FF867C}">
                  <a14:compatExt spid="_x0000_s63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83</xdr:col>
          <xdr:colOff>647700</xdr:colOff>
          <xdr:row>463</xdr:row>
          <xdr:rowOff>0</xdr:rowOff>
        </xdr:from>
        <xdr:to>
          <xdr:col>87</xdr:col>
          <xdr:colOff>638175</xdr:colOff>
          <xdr:row>470</xdr:row>
          <xdr:rowOff>76200</xdr:rowOff>
        </xdr:to>
        <xdr:sp macro="" textlink="">
          <xdr:nvSpPr>
            <xdr:cNvPr id="63536" name="Object 48" hidden="1">
              <a:extLst>
                <a:ext uri="{63B3BB69-23CF-44E3-9099-C40C66FF867C}">
                  <a14:compatExt spid="_x0000_s63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6</xdr:row>
      <xdr:rowOff>133350</xdr:rowOff>
    </xdr:from>
    <xdr:to>
      <xdr:col>7</xdr:col>
      <xdr:colOff>226695</xdr:colOff>
      <xdr:row>10</xdr:row>
      <xdr:rowOff>180975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/>
        <a:srcRect l="29049" t="43974" r="25035" b="41744"/>
        <a:stretch/>
      </xdr:blipFill>
      <xdr:spPr bwMode="auto">
        <a:xfrm>
          <a:off x="1666875" y="3181350"/>
          <a:ext cx="4455795" cy="809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20</xdr:row>
          <xdr:rowOff>123825</xdr:rowOff>
        </xdr:from>
        <xdr:to>
          <xdr:col>1</xdr:col>
          <xdr:colOff>723900</xdr:colOff>
          <xdr:row>22</xdr:row>
          <xdr:rowOff>47625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18</xdr:row>
          <xdr:rowOff>180975</xdr:rowOff>
        </xdr:from>
        <xdr:to>
          <xdr:col>1</xdr:col>
          <xdr:colOff>695325</xdr:colOff>
          <xdr:row>20</xdr:row>
          <xdr:rowOff>85725</xdr:rowOff>
        </xdr:to>
        <xdr:sp macro="" textlink="">
          <xdr:nvSpPr>
            <xdr:cNvPr id="53250" name="Object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114300</xdr:colOff>
          <xdr:row>5</xdr:row>
          <xdr:rowOff>0</xdr:rowOff>
        </xdr:from>
        <xdr:to>
          <xdr:col>16</xdr:col>
          <xdr:colOff>257175</xdr:colOff>
          <xdr:row>14</xdr:row>
          <xdr:rowOff>57150</xdr:rowOff>
        </xdr:to>
        <xdr:sp macro="" textlink="">
          <xdr:nvSpPr>
            <xdr:cNvPr id="53259" name="Object 11" hidden="1">
              <a:extLst>
                <a:ext uri="{63B3BB69-23CF-44E3-9099-C40C66FF867C}">
                  <a14:compatExt spid="_x0000_s53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628650</xdr:colOff>
          <xdr:row>15</xdr:row>
          <xdr:rowOff>76200</xdr:rowOff>
        </xdr:from>
        <xdr:to>
          <xdr:col>19</xdr:col>
          <xdr:colOff>542925</xdr:colOff>
          <xdr:row>30</xdr:row>
          <xdr:rowOff>28575</xdr:rowOff>
        </xdr:to>
        <xdr:sp macro="" textlink="">
          <xdr:nvSpPr>
            <xdr:cNvPr id="53262" name="Object 14" hidden="1">
              <a:extLst>
                <a:ext uri="{63B3BB69-23CF-44E3-9099-C40C66FF867C}">
                  <a14:compatExt spid="_x0000_s53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32</xdr:row>
          <xdr:rowOff>19050</xdr:rowOff>
        </xdr:from>
        <xdr:to>
          <xdr:col>3</xdr:col>
          <xdr:colOff>57150</xdr:colOff>
          <xdr:row>41</xdr:row>
          <xdr:rowOff>47625</xdr:rowOff>
        </xdr:to>
        <xdr:sp macro="" textlink="">
          <xdr:nvSpPr>
            <xdr:cNvPr id="53263" name="Object 15" hidden="1">
              <a:extLst>
                <a:ext uri="{63B3BB69-23CF-44E3-9099-C40C66FF867C}">
                  <a14:compatExt spid="_x0000_s53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</xdr:row>
          <xdr:rowOff>85725</xdr:rowOff>
        </xdr:from>
        <xdr:to>
          <xdr:col>1</xdr:col>
          <xdr:colOff>819150</xdr:colOff>
          <xdr:row>29</xdr:row>
          <xdr:rowOff>66675</xdr:rowOff>
        </xdr:to>
        <xdr:sp macro="" textlink="">
          <xdr:nvSpPr>
            <xdr:cNvPr id="53264" name="Object 16" hidden="1">
              <a:extLst>
                <a:ext uri="{63B3BB69-23CF-44E3-9099-C40C66FF867C}">
                  <a14:compatExt spid="_x0000_s53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23</xdr:row>
          <xdr:rowOff>85725</xdr:rowOff>
        </xdr:from>
        <xdr:to>
          <xdr:col>1</xdr:col>
          <xdr:colOff>790575</xdr:colOff>
          <xdr:row>25</xdr:row>
          <xdr:rowOff>85725</xdr:rowOff>
        </xdr:to>
        <xdr:sp macro="" textlink="">
          <xdr:nvSpPr>
            <xdr:cNvPr id="53265" name="Object 17" hidden="1">
              <a:extLst>
                <a:ext uri="{63B3BB69-23CF-44E3-9099-C40C66FF867C}">
                  <a14:compatExt spid="_x0000_s53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29</xdr:row>
          <xdr:rowOff>180975</xdr:rowOff>
        </xdr:from>
        <xdr:to>
          <xdr:col>1</xdr:col>
          <xdr:colOff>762000</xdr:colOff>
          <xdr:row>31</xdr:row>
          <xdr:rowOff>38100</xdr:rowOff>
        </xdr:to>
        <xdr:sp macro="" textlink="">
          <xdr:nvSpPr>
            <xdr:cNvPr id="53266" name="Object 18" hidden="1">
              <a:extLst>
                <a:ext uri="{63B3BB69-23CF-44E3-9099-C40C66FF867C}">
                  <a14:compatExt spid="_x0000_s53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27</xdr:row>
          <xdr:rowOff>152400</xdr:rowOff>
        </xdr:from>
        <xdr:to>
          <xdr:col>3</xdr:col>
          <xdr:colOff>742950</xdr:colOff>
          <xdr:row>29</xdr:row>
          <xdr:rowOff>47625</xdr:rowOff>
        </xdr:to>
        <xdr:sp macro="" textlink="">
          <xdr:nvSpPr>
            <xdr:cNvPr id="53267" name="Object 19" hidden="1">
              <a:extLst>
                <a:ext uri="{63B3BB69-23CF-44E3-9099-C40C66FF867C}">
                  <a14:compatExt spid="_x0000_s53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647700</xdr:colOff>
          <xdr:row>67</xdr:row>
          <xdr:rowOff>0</xdr:rowOff>
        </xdr:from>
        <xdr:to>
          <xdr:col>22</xdr:col>
          <xdr:colOff>638175</xdr:colOff>
          <xdr:row>74</xdr:row>
          <xdr:rowOff>76200</xdr:rowOff>
        </xdr:to>
        <xdr:sp macro="" textlink="">
          <xdr:nvSpPr>
            <xdr:cNvPr id="53268" name="Object 20" hidden="1">
              <a:extLst>
                <a:ext uri="{63B3BB69-23CF-44E3-9099-C40C66FF867C}">
                  <a14:compatExt spid="_x0000_s53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80</xdr:row>
          <xdr:rowOff>123825</xdr:rowOff>
        </xdr:from>
        <xdr:to>
          <xdr:col>1</xdr:col>
          <xdr:colOff>723900</xdr:colOff>
          <xdr:row>82</xdr:row>
          <xdr:rowOff>47625</xdr:rowOff>
        </xdr:to>
        <xdr:sp macro="" textlink="">
          <xdr:nvSpPr>
            <xdr:cNvPr id="53269" name="Object 21" hidden="1">
              <a:extLst>
                <a:ext uri="{63B3BB69-23CF-44E3-9099-C40C66FF867C}">
                  <a14:compatExt spid="_x0000_s53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78</xdr:row>
          <xdr:rowOff>180975</xdr:rowOff>
        </xdr:from>
        <xdr:to>
          <xdr:col>1</xdr:col>
          <xdr:colOff>695325</xdr:colOff>
          <xdr:row>80</xdr:row>
          <xdr:rowOff>85725</xdr:rowOff>
        </xdr:to>
        <xdr:sp macro="" textlink="">
          <xdr:nvSpPr>
            <xdr:cNvPr id="53270" name="Object 22" hidden="1">
              <a:extLst>
                <a:ext uri="{63B3BB69-23CF-44E3-9099-C40C66FF867C}">
                  <a14:compatExt spid="_x0000_s53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200025</xdr:colOff>
          <xdr:row>75</xdr:row>
          <xdr:rowOff>76200</xdr:rowOff>
        </xdr:from>
        <xdr:to>
          <xdr:col>19</xdr:col>
          <xdr:colOff>114300</xdr:colOff>
          <xdr:row>90</xdr:row>
          <xdr:rowOff>28575</xdr:rowOff>
        </xdr:to>
        <xdr:sp macro="" textlink="">
          <xdr:nvSpPr>
            <xdr:cNvPr id="53271" name="Object 23" hidden="1">
              <a:extLst>
                <a:ext uri="{63B3BB69-23CF-44E3-9099-C40C66FF867C}">
                  <a14:compatExt spid="_x0000_s53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85</xdr:row>
          <xdr:rowOff>85725</xdr:rowOff>
        </xdr:from>
        <xdr:to>
          <xdr:col>1</xdr:col>
          <xdr:colOff>819150</xdr:colOff>
          <xdr:row>89</xdr:row>
          <xdr:rowOff>66675</xdr:rowOff>
        </xdr:to>
        <xdr:sp macro="" textlink="">
          <xdr:nvSpPr>
            <xdr:cNvPr id="53273" name="Object 25" hidden="1">
              <a:extLst>
                <a:ext uri="{63B3BB69-23CF-44E3-9099-C40C66FF867C}">
                  <a14:compatExt spid="_x0000_s53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83</xdr:row>
          <xdr:rowOff>85725</xdr:rowOff>
        </xdr:from>
        <xdr:to>
          <xdr:col>1</xdr:col>
          <xdr:colOff>790575</xdr:colOff>
          <xdr:row>85</xdr:row>
          <xdr:rowOff>85725</xdr:rowOff>
        </xdr:to>
        <xdr:sp macro="" textlink="">
          <xdr:nvSpPr>
            <xdr:cNvPr id="53274" name="Object 26" hidden="1">
              <a:extLst>
                <a:ext uri="{63B3BB69-23CF-44E3-9099-C40C66FF867C}">
                  <a14:compatExt spid="_x0000_s53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89</xdr:row>
          <xdr:rowOff>180975</xdr:rowOff>
        </xdr:from>
        <xdr:to>
          <xdr:col>1</xdr:col>
          <xdr:colOff>762000</xdr:colOff>
          <xdr:row>91</xdr:row>
          <xdr:rowOff>38100</xdr:rowOff>
        </xdr:to>
        <xdr:sp macro="" textlink="">
          <xdr:nvSpPr>
            <xdr:cNvPr id="53275" name="Object 27" hidden="1">
              <a:extLst>
                <a:ext uri="{63B3BB69-23CF-44E3-9099-C40C66FF867C}">
                  <a14:compatExt spid="_x0000_s53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87</xdr:row>
          <xdr:rowOff>152400</xdr:rowOff>
        </xdr:from>
        <xdr:to>
          <xdr:col>3</xdr:col>
          <xdr:colOff>742950</xdr:colOff>
          <xdr:row>89</xdr:row>
          <xdr:rowOff>47625</xdr:rowOff>
        </xdr:to>
        <xdr:sp macro="" textlink="">
          <xdr:nvSpPr>
            <xdr:cNvPr id="53276" name="Object 28" hidden="1">
              <a:extLst>
                <a:ext uri="{63B3BB69-23CF-44E3-9099-C40C66FF867C}">
                  <a14:compatExt spid="_x0000_s53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476250</xdr:colOff>
          <xdr:row>15</xdr:row>
          <xdr:rowOff>142875</xdr:rowOff>
        </xdr:from>
        <xdr:to>
          <xdr:col>9</xdr:col>
          <xdr:colOff>638175</xdr:colOff>
          <xdr:row>19</xdr:row>
          <xdr:rowOff>114300</xdr:rowOff>
        </xdr:to>
        <xdr:sp macro="" textlink="">
          <xdr:nvSpPr>
            <xdr:cNvPr id="53277" name="Object 29" hidden="1">
              <a:extLst>
                <a:ext uri="{63B3BB69-23CF-44E3-9099-C40C66FF867C}">
                  <a14:compatExt spid="_x0000_s532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66675</xdr:colOff>
          <xdr:row>66</xdr:row>
          <xdr:rowOff>95251</xdr:rowOff>
        </xdr:from>
        <xdr:to>
          <xdr:col>4</xdr:col>
          <xdr:colOff>514350</xdr:colOff>
          <xdr:row>70</xdr:row>
          <xdr:rowOff>117603</xdr:rowOff>
        </xdr:to>
        <xdr:sp macro="" textlink="">
          <xdr:nvSpPr>
            <xdr:cNvPr id="53278" name="Object 30" hidden="1">
              <a:extLst>
                <a:ext uri="{63B3BB69-23CF-44E3-9099-C40C66FF867C}">
                  <a14:compatExt spid="_x0000_s532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91</xdr:row>
          <xdr:rowOff>180975</xdr:rowOff>
        </xdr:from>
        <xdr:to>
          <xdr:col>3</xdr:col>
          <xdr:colOff>190500</xdr:colOff>
          <xdr:row>101</xdr:row>
          <xdr:rowOff>133350</xdr:rowOff>
        </xdr:to>
        <xdr:sp macro="" textlink="">
          <xdr:nvSpPr>
            <xdr:cNvPr id="53279" name="Object 31" hidden="1">
              <a:extLst>
                <a:ext uri="{63B3BB69-23CF-44E3-9099-C40C66FF867C}">
                  <a14:compatExt spid="_x0000_s532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155</xdr:row>
          <xdr:rowOff>123825</xdr:rowOff>
        </xdr:from>
        <xdr:to>
          <xdr:col>1</xdr:col>
          <xdr:colOff>723900</xdr:colOff>
          <xdr:row>157</xdr:row>
          <xdr:rowOff>47625</xdr:rowOff>
        </xdr:to>
        <xdr:sp macro="" textlink="">
          <xdr:nvSpPr>
            <xdr:cNvPr id="53280" name="Object 32" hidden="1">
              <a:extLst>
                <a:ext uri="{63B3BB69-23CF-44E3-9099-C40C66FF867C}">
                  <a14:compatExt spid="_x0000_s532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153</xdr:row>
          <xdr:rowOff>180975</xdr:rowOff>
        </xdr:from>
        <xdr:to>
          <xdr:col>1</xdr:col>
          <xdr:colOff>695325</xdr:colOff>
          <xdr:row>155</xdr:row>
          <xdr:rowOff>85725</xdr:rowOff>
        </xdr:to>
        <xdr:sp macro="" textlink="">
          <xdr:nvSpPr>
            <xdr:cNvPr id="53281" name="Object 33" hidden="1">
              <a:extLst>
                <a:ext uri="{63B3BB69-23CF-44E3-9099-C40C66FF867C}">
                  <a14:compatExt spid="_x0000_s532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647700</xdr:colOff>
          <xdr:row>150</xdr:row>
          <xdr:rowOff>66675</xdr:rowOff>
        </xdr:from>
        <xdr:to>
          <xdr:col>19</xdr:col>
          <xdr:colOff>561975</xdr:colOff>
          <xdr:row>165</xdr:row>
          <xdr:rowOff>19050</xdr:rowOff>
        </xdr:to>
        <xdr:sp macro="" textlink="">
          <xdr:nvSpPr>
            <xdr:cNvPr id="53282" name="Object 34" hidden="1">
              <a:extLst>
                <a:ext uri="{63B3BB69-23CF-44E3-9099-C40C66FF867C}">
                  <a14:compatExt spid="_x0000_s532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160</xdr:row>
          <xdr:rowOff>85725</xdr:rowOff>
        </xdr:from>
        <xdr:to>
          <xdr:col>1</xdr:col>
          <xdr:colOff>819150</xdr:colOff>
          <xdr:row>164</xdr:row>
          <xdr:rowOff>66675</xdr:rowOff>
        </xdr:to>
        <xdr:sp macro="" textlink="">
          <xdr:nvSpPr>
            <xdr:cNvPr id="53283" name="Object 35" hidden="1">
              <a:extLst>
                <a:ext uri="{63B3BB69-23CF-44E3-9099-C40C66FF867C}">
                  <a14:compatExt spid="_x0000_s532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158</xdr:row>
          <xdr:rowOff>85725</xdr:rowOff>
        </xdr:from>
        <xdr:to>
          <xdr:col>1</xdr:col>
          <xdr:colOff>790575</xdr:colOff>
          <xdr:row>160</xdr:row>
          <xdr:rowOff>85725</xdr:rowOff>
        </xdr:to>
        <xdr:sp macro="" textlink="">
          <xdr:nvSpPr>
            <xdr:cNvPr id="53284" name="Object 36" hidden="1">
              <a:extLst>
                <a:ext uri="{63B3BB69-23CF-44E3-9099-C40C66FF867C}">
                  <a14:compatExt spid="_x0000_s532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164</xdr:row>
          <xdr:rowOff>180975</xdr:rowOff>
        </xdr:from>
        <xdr:to>
          <xdr:col>1</xdr:col>
          <xdr:colOff>762000</xdr:colOff>
          <xdr:row>166</xdr:row>
          <xdr:rowOff>38100</xdr:rowOff>
        </xdr:to>
        <xdr:sp macro="" textlink="">
          <xdr:nvSpPr>
            <xdr:cNvPr id="53285" name="Object 37" hidden="1">
              <a:extLst>
                <a:ext uri="{63B3BB69-23CF-44E3-9099-C40C66FF867C}">
                  <a14:compatExt spid="_x0000_s532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162</xdr:row>
          <xdr:rowOff>152400</xdr:rowOff>
        </xdr:from>
        <xdr:to>
          <xdr:col>3</xdr:col>
          <xdr:colOff>742950</xdr:colOff>
          <xdr:row>164</xdr:row>
          <xdr:rowOff>47625</xdr:rowOff>
        </xdr:to>
        <xdr:sp macro="" textlink="">
          <xdr:nvSpPr>
            <xdr:cNvPr id="53286" name="Object 38" hidden="1">
              <a:extLst>
                <a:ext uri="{63B3BB69-23CF-44E3-9099-C40C66FF867C}">
                  <a14:compatExt spid="_x0000_s53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166</xdr:row>
          <xdr:rowOff>180975</xdr:rowOff>
        </xdr:from>
        <xdr:to>
          <xdr:col>3</xdr:col>
          <xdr:colOff>190500</xdr:colOff>
          <xdr:row>176</xdr:row>
          <xdr:rowOff>133350</xdr:rowOff>
        </xdr:to>
        <xdr:sp macro="" textlink="">
          <xdr:nvSpPr>
            <xdr:cNvPr id="53287" name="Object 39" hidden="1">
              <a:extLst>
                <a:ext uri="{63B3BB69-23CF-44E3-9099-C40C66FF867C}">
                  <a14:compatExt spid="_x0000_s532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247</xdr:row>
          <xdr:rowOff>123825</xdr:rowOff>
        </xdr:from>
        <xdr:to>
          <xdr:col>1</xdr:col>
          <xdr:colOff>723900</xdr:colOff>
          <xdr:row>249</xdr:row>
          <xdr:rowOff>47625</xdr:rowOff>
        </xdr:to>
        <xdr:sp macro="" textlink="">
          <xdr:nvSpPr>
            <xdr:cNvPr id="53288" name="Object 40" hidden="1">
              <a:extLst>
                <a:ext uri="{63B3BB69-23CF-44E3-9099-C40C66FF867C}">
                  <a14:compatExt spid="_x0000_s532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245</xdr:row>
          <xdr:rowOff>180975</xdr:rowOff>
        </xdr:from>
        <xdr:to>
          <xdr:col>1</xdr:col>
          <xdr:colOff>695325</xdr:colOff>
          <xdr:row>247</xdr:row>
          <xdr:rowOff>85725</xdr:rowOff>
        </xdr:to>
        <xdr:sp macro="" textlink="">
          <xdr:nvSpPr>
            <xdr:cNvPr id="53289" name="Object 41" hidden="1">
              <a:extLst>
                <a:ext uri="{63B3BB69-23CF-44E3-9099-C40C66FF867C}">
                  <a14:compatExt spid="_x0000_s53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390525</xdr:colOff>
          <xdr:row>242</xdr:row>
          <xdr:rowOff>38100</xdr:rowOff>
        </xdr:from>
        <xdr:to>
          <xdr:col>20</xdr:col>
          <xdr:colOff>304800</xdr:colOff>
          <xdr:row>256</xdr:row>
          <xdr:rowOff>180975</xdr:rowOff>
        </xdr:to>
        <xdr:sp macro="" textlink="">
          <xdr:nvSpPr>
            <xdr:cNvPr id="53290" name="Object 42" hidden="1">
              <a:extLst>
                <a:ext uri="{63B3BB69-23CF-44E3-9099-C40C66FF867C}">
                  <a14:compatExt spid="_x0000_s53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252</xdr:row>
          <xdr:rowOff>85725</xdr:rowOff>
        </xdr:from>
        <xdr:to>
          <xdr:col>1</xdr:col>
          <xdr:colOff>819150</xdr:colOff>
          <xdr:row>256</xdr:row>
          <xdr:rowOff>66675</xdr:rowOff>
        </xdr:to>
        <xdr:sp macro="" textlink="">
          <xdr:nvSpPr>
            <xdr:cNvPr id="53291" name="Object 43" hidden="1">
              <a:extLst>
                <a:ext uri="{63B3BB69-23CF-44E3-9099-C40C66FF867C}">
                  <a14:compatExt spid="_x0000_s53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250</xdr:row>
          <xdr:rowOff>85725</xdr:rowOff>
        </xdr:from>
        <xdr:to>
          <xdr:col>1</xdr:col>
          <xdr:colOff>790575</xdr:colOff>
          <xdr:row>252</xdr:row>
          <xdr:rowOff>85725</xdr:rowOff>
        </xdr:to>
        <xdr:sp macro="" textlink="">
          <xdr:nvSpPr>
            <xdr:cNvPr id="53292" name="Object 44" hidden="1">
              <a:extLst>
                <a:ext uri="{63B3BB69-23CF-44E3-9099-C40C66FF867C}">
                  <a14:compatExt spid="_x0000_s53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256</xdr:row>
          <xdr:rowOff>180975</xdr:rowOff>
        </xdr:from>
        <xdr:to>
          <xdr:col>1</xdr:col>
          <xdr:colOff>762000</xdr:colOff>
          <xdr:row>258</xdr:row>
          <xdr:rowOff>38100</xdr:rowOff>
        </xdr:to>
        <xdr:sp macro="" textlink="">
          <xdr:nvSpPr>
            <xdr:cNvPr id="53293" name="Object 45" hidden="1">
              <a:extLst>
                <a:ext uri="{63B3BB69-23CF-44E3-9099-C40C66FF867C}">
                  <a14:compatExt spid="_x0000_s53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254</xdr:row>
          <xdr:rowOff>152400</xdr:rowOff>
        </xdr:from>
        <xdr:to>
          <xdr:col>3</xdr:col>
          <xdr:colOff>742950</xdr:colOff>
          <xdr:row>256</xdr:row>
          <xdr:rowOff>47625</xdr:rowOff>
        </xdr:to>
        <xdr:sp macro="" textlink="">
          <xdr:nvSpPr>
            <xdr:cNvPr id="53294" name="Object 46" hidden="1">
              <a:extLst>
                <a:ext uri="{63B3BB69-23CF-44E3-9099-C40C66FF867C}">
                  <a14:compatExt spid="_x0000_s532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258</xdr:row>
          <xdr:rowOff>180975</xdr:rowOff>
        </xdr:from>
        <xdr:to>
          <xdr:col>3</xdr:col>
          <xdr:colOff>190500</xdr:colOff>
          <xdr:row>268</xdr:row>
          <xdr:rowOff>133350</xdr:rowOff>
        </xdr:to>
        <xdr:sp macro="" textlink="">
          <xdr:nvSpPr>
            <xdr:cNvPr id="53295" name="Object 47" hidden="1">
              <a:extLst>
                <a:ext uri="{63B3BB69-23CF-44E3-9099-C40C66FF867C}">
                  <a14:compatExt spid="_x0000_s532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354</xdr:row>
          <xdr:rowOff>123825</xdr:rowOff>
        </xdr:from>
        <xdr:to>
          <xdr:col>1</xdr:col>
          <xdr:colOff>723900</xdr:colOff>
          <xdr:row>356</xdr:row>
          <xdr:rowOff>47625</xdr:rowOff>
        </xdr:to>
        <xdr:sp macro="" textlink="">
          <xdr:nvSpPr>
            <xdr:cNvPr id="53296" name="Object 48" hidden="1">
              <a:extLst>
                <a:ext uri="{63B3BB69-23CF-44E3-9099-C40C66FF867C}">
                  <a14:compatExt spid="_x0000_s532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352</xdr:row>
          <xdr:rowOff>180975</xdr:rowOff>
        </xdr:from>
        <xdr:to>
          <xdr:col>1</xdr:col>
          <xdr:colOff>695325</xdr:colOff>
          <xdr:row>354</xdr:row>
          <xdr:rowOff>85725</xdr:rowOff>
        </xdr:to>
        <xdr:sp macro="" textlink="">
          <xdr:nvSpPr>
            <xdr:cNvPr id="53297" name="Object 49" hidden="1">
              <a:extLst>
                <a:ext uri="{63B3BB69-23CF-44E3-9099-C40C66FF867C}">
                  <a14:compatExt spid="_x0000_s53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323850</xdr:colOff>
          <xdr:row>348</xdr:row>
          <xdr:rowOff>180975</xdr:rowOff>
        </xdr:from>
        <xdr:to>
          <xdr:col>21</xdr:col>
          <xdr:colOff>276225</xdr:colOff>
          <xdr:row>363</xdr:row>
          <xdr:rowOff>133350</xdr:rowOff>
        </xdr:to>
        <xdr:sp macro="" textlink="">
          <xdr:nvSpPr>
            <xdr:cNvPr id="53298" name="Object 50" hidden="1">
              <a:extLst>
                <a:ext uri="{63B3BB69-23CF-44E3-9099-C40C66FF867C}">
                  <a14:compatExt spid="_x0000_s53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359</xdr:row>
          <xdr:rowOff>85725</xdr:rowOff>
        </xdr:from>
        <xdr:to>
          <xdr:col>1</xdr:col>
          <xdr:colOff>819150</xdr:colOff>
          <xdr:row>363</xdr:row>
          <xdr:rowOff>66675</xdr:rowOff>
        </xdr:to>
        <xdr:sp macro="" textlink="">
          <xdr:nvSpPr>
            <xdr:cNvPr id="53299" name="Object 51" hidden="1">
              <a:extLst>
                <a:ext uri="{63B3BB69-23CF-44E3-9099-C40C66FF867C}">
                  <a14:compatExt spid="_x0000_s53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357</xdr:row>
          <xdr:rowOff>85725</xdr:rowOff>
        </xdr:from>
        <xdr:to>
          <xdr:col>1</xdr:col>
          <xdr:colOff>790575</xdr:colOff>
          <xdr:row>359</xdr:row>
          <xdr:rowOff>85725</xdr:rowOff>
        </xdr:to>
        <xdr:sp macro="" textlink="">
          <xdr:nvSpPr>
            <xdr:cNvPr id="53300" name="Object 52" hidden="1">
              <a:extLst>
                <a:ext uri="{63B3BB69-23CF-44E3-9099-C40C66FF867C}">
                  <a14:compatExt spid="_x0000_s533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363</xdr:row>
          <xdr:rowOff>180975</xdr:rowOff>
        </xdr:from>
        <xdr:to>
          <xdr:col>1</xdr:col>
          <xdr:colOff>762000</xdr:colOff>
          <xdr:row>365</xdr:row>
          <xdr:rowOff>38100</xdr:rowOff>
        </xdr:to>
        <xdr:sp macro="" textlink="">
          <xdr:nvSpPr>
            <xdr:cNvPr id="53301" name="Object 53" hidden="1">
              <a:extLst>
                <a:ext uri="{63B3BB69-23CF-44E3-9099-C40C66FF867C}">
                  <a14:compatExt spid="_x0000_s533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361</xdr:row>
          <xdr:rowOff>152400</xdr:rowOff>
        </xdr:from>
        <xdr:to>
          <xdr:col>3</xdr:col>
          <xdr:colOff>742950</xdr:colOff>
          <xdr:row>363</xdr:row>
          <xdr:rowOff>47625</xdr:rowOff>
        </xdr:to>
        <xdr:sp macro="" textlink="">
          <xdr:nvSpPr>
            <xdr:cNvPr id="53302" name="Object 54" hidden="1">
              <a:extLst>
                <a:ext uri="{63B3BB69-23CF-44E3-9099-C40C66FF867C}">
                  <a14:compatExt spid="_x0000_s533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365</xdr:row>
          <xdr:rowOff>180975</xdr:rowOff>
        </xdr:from>
        <xdr:to>
          <xdr:col>3</xdr:col>
          <xdr:colOff>190500</xdr:colOff>
          <xdr:row>375</xdr:row>
          <xdr:rowOff>133350</xdr:rowOff>
        </xdr:to>
        <xdr:sp macro="" textlink="">
          <xdr:nvSpPr>
            <xdr:cNvPr id="53303" name="Object 55" hidden="1">
              <a:extLst>
                <a:ext uri="{63B3BB69-23CF-44E3-9099-C40C66FF867C}">
                  <a14:compatExt spid="_x0000_s533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76200</xdr:colOff>
          <xdr:row>142</xdr:row>
          <xdr:rowOff>123825</xdr:rowOff>
        </xdr:from>
        <xdr:to>
          <xdr:col>4</xdr:col>
          <xdr:colOff>352425</xdr:colOff>
          <xdr:row>146</xdr:row>
          <xdr:rowOff>74958</xdr:rowOff>
        </xdr:to>
        <xdr:sp macro="" textlink="">
          <xdr:nvSpPr>
            <xdr:cNvPr id="53304" name="Object 56" hidden="1">
              <a:extLst>
                <a:ext uri="{63B3BB69-23CF-44E3-9099-C40C66FF867C}">
                  <a14:compatExt spid="_x0000_s533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233</xdr:row>
          <xdr:rowOff>123825</xdr:rowOff>
        </xdr:from>
        <xdr:to>
          <xdr:col>4</xdr:col>
          <xdr:colOff>295275</xdr:colOff>
          <xdr:row>237</xdr:row>
          <xdr:rowOff>76200</xdr:rowOff>
        </xdr:to>
        <xdr:sp macro="" textlink="">
          <xdr:nvSpPr>
            <xdr:cNvPr id="53305" name="Object 57" hidden="1">
              <a:extLst>
                <a:ext uri="{63B3BB69-23CF-44E3-9099-C40C66FF867C}">
                  <a14:compatExt spid="_x0000_s53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542925</xdr:colOff>
          <xdr:row>341</xdr:row>
          <xdr:rowOff>85725</xdr:rowOff>
        </xdr:from>
        <xdr:to>
          <xdr:col>3</xdr:col>
          <xdr:colOff>704850</xdr:colOff>
          <xdr:row>345</xdr:row>
          <xdr:rowOff>66675</xdr:rowOff>
        </xdr:to>
        <xdr:sp macro="" textlink="">
          <xdr:nvSpPr>
            <xdr:cNvPr id="53306" name="Object 58" hidden="1">
              <a:extLst>
                <a:ext uri="{63B3BB69-23CF-44E3-9099-C40C66FF867C}">
                  <a14:compatExt spid="_x0000_s533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457200</xdr:colOff>
      <xdr:row>6</xdr:row>
      <xdr:rowOff>133350</xdr:rowOff>
    </xdr:from>
    <xdr:to>
      <xdr:col>6</xdr:col>
      <xdr:colOff>760095</xdr:colOff>
      <xdr:row>10</xdr:row>
      <xdr:rowOff>180975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/>
        <a:srcRect l="29049" t="43974" r="25035" b="41744"/>
        <a:stretch/>
      </xdr:blipFill>
      <xdr:spPr bwMode="auto">
        <a:xfrm>
          <a:off x="1666875" y="3181350"/>
          <a:ext cx="4341495" cy="8096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20</xdr:row>
          <xdr:rowOff>123825</xdr:rowOff>
        </xdr:from>
        <xdr:to>
          <xdr:col>1</xdr:col>
          <xdr:colOff>723900</xdr:colOff>
          <xdr:row>22</xdr:row>
          <xdr:rowOff>47625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18</xdr:row>
          <xdr:rowOff>180975</xdr:rowOff>
        </xdr:from>
        <xdr:to>
          <xdr:col>1</xdr:col>
          <xdr:colOff>695325</xdr:colOff>
          <xdr:row>20</xdr:row>
          <xdr:rowOff>85725</xdr:rowOff>
        </xdr:to>
        <xdr:sp macro="" textlink="">
          <xdr:nvSpPr>
            <xdr:cNvPr id="61442" name="Object 2" hidden="1">
              <a:extLst>
                <a:ext uri="{63B3BB69-23CF-44E3-9099-C40C66FF867C}">
                  <a14:compatExt spid="_x0000_s614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114300</xdr:colOff>
          <xdr:row>5</xdr:row>
          <xdr:rowOff>0</xdr:rowOff>
        </xdr:from>
        <xdr:to>
          <xdr:col>16</xdr:col>
          <xdr:colOff>257175</xdr:colOff>
          <xdr:row>14</xdr:row>
          <xdr:rowOff>57150</xdr:rowOff>
        </xdr:to>
        <xdr:sp macro="" textlink="">
          <xdr:nvSpPr>
            <xdr:cNvPr id="61443" name="Object 3" hidden="1">
              <a:extLst>
                <a:ext uri="{63B3BB69-23CF-44E3-9099-C40C66FF867C}">
                  <a14:compatExt spid="_x0000_s614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628650</xdr:colOff>
          <xdr:row>15</xdr:row>
          <xdr:rowOff>76200</xdr:rowOff>
        </xdr:from>
        <xdr:to>
          <xdr:col>19</xdr:col>
          <xdr:colOff>542925</xdr:colOff>
          <xdr:row>30</xdr:row>
          <xdr:rowOff>28575</xdr:rowOff>
        </xdr:to>
        <xdr:sp macro="" textlink="">
          <xdr:nvSpPr>
            <xdr:cNvPr id="61444" name="Object 4" hidden="1">
              <a:extLst>
                <a:ext uri="{63B3BB69-23CF-44E3-9099-C40C66FF867C}">
                  <a14:compatExt spid="_x0000_s614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32</xdr:row>
          <xdr:rowOff>19050</xdr:rowOff>
        </xdr:from>
        <xdr:to>
          <xdr:col>3</xdr:col>
          <xdr:colOff>57150</xdr:colOff>
          <xdr:row>41</xdr:row>
          <xdr:rowOff>47625</xdr:rowOff>
        </xdr:to>
        <xdr:sp macro="" textlink="">
          <xdr:nvSpPr>
            <xdr:cNvPr id="61445" name="Object 5" hidden="1">
              <a:extLst>
                <a:ext uri="{63B3BB69-23CF-44E3-9099-C40C66FF867C}">
                  <a14:compatExt spid="_x0000_s614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25</xdr:row>
          <xdr:rowOff>85725</xdr:rowOff>
        </xdr:from>
        <xdr:to>
          <xdr:col>1</xdr:col>
          <xdr:colOff>819150</xdr:colOff>
          <xdr:row>29</xdr:row>
          <xdr:rowOff>66675</xdr:rowOff>
        </xdr:to>
        <xdr:sp macro="" textlink="">
          <xdr:nvSpPr>
            <xdr:cNvPr id="61446" name="Object 6" hidden="1">
              <a:extLst>
                <a:ext uri="{63B3BB69-23CF-44E3-9099-C40C66FF867C}">
                  <a14:compatExt spid="_x0000_s614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23</xdr:row>
          <xdr:rowOff>85725</xdr:rowOff>
        </xdr:from>
        <xdr:to>
          <xdr:col>1</xdr:col>
          <xdr:colOff>790575</xdr:colOff>
          <xdr:row>25</xdr:row>
          <xdr:rowOff>85725</xdr:rowOff>
        </xdr:to>
        <xdr:sp macro="" textlink="">
          <xdr:nvSpPr>
            <xdr:cNvPr id="61447" name="Object 7" hidden="1">
              <a:extLst>
                <a:ext uri="{63B3BB69-23CF-44E3-9099-C40C66FF867C}">
                  <a14:compatExt spid="_x0000_s614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29</xdr:row>
          <xdr:rowOff>180975</xdr:rowOff>
        </xdr:from>
        <xdr:to>
          <xdr:col>1</xdr:col>
          <xdr:colOff>762000</xdr:colOff>
          <xdr:row>31</xdr:row>
          <xdr:rowOff>38100</xdr:rowOff>
        </xdr:to>
        <xdr:sp macro="" textlink="">
          <xdr:nvSpPr>
            <xdr:cNvPr id="61448" name="Object 8" hidden="1">
              <a:extLst>
                <a:ext uri="{63B3BB69-23CF-44E3-9099-C40C66FF867C}">
                  <a14:compatExt spid="_x0000_s614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27</xdr:row>
          <xdr:rowOff>152400</xdr:rowOff>
        </xdr:from>
        <xdr:to>
          <xdr:col>3</xdr:col>
          <xdr:colOff>742950</xdr:colOff>
          <xdr:row>29</xdr:row>
          <xdr:rowOff>47625</xdr:rowOff>
        </xdr:to>
        <xdr:sp macro="" textlink="">
          <xdr:nvSpPr>
            <xdr:cNvPr id="61449" name="Object 9" hidden="1">
              <a:extLst>
                <a:ext uri="{63B3BB69-23CF-44E3-9099-C40C66FF867C}">
                  <a14:compatExt spid="_x0000_s61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18</xdr:col>
          <xdr:colOff>647700</xdr:colOff>
          <xdr:row>67</xdr:row>
          <xdr:rowOff>0</xdr:rowOff>
        </xdr:from>
        <xdr:to>
          <xdr:col>22</xdr:col>
          <xdr:colOff>638175</xdr:colOff>
          <xdr:row>70</xdr:row>
          <xdr:rowOff>76200</xdr:rowOff>
        </xdr:to>
        <xdr:sp macro="" textlink="">
          <xdr:nvSpPr>
            <xdr:cNvPr id="61450" name="Object 10" hidden="1">
              <a:extLst>
                <a:ext uri="{63B3BB69-23CF-44E3-9099-C40C66FF867C}">
                  <a14:compatExt spid="_x0000_s614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76</xdr:row>
          <xdr:rowOff>123825</xdr:rowOff>
        </xdr:from>
        <xdr:to>
          <xdr:col>1</xdr:col>
          <xdr:colOff>723900</xdr:colOff>
          <xdr:row>78</xdr:row>
          <xdr:rowOff>47625</xdr:rowOff>
        </xdr:to>
        <xdr:sp macro="" textlink="">
          <xdr:nvSpPr>
            <xdr:cNvPr id="61451" name="Object 11" hidden="1">
              <a:extLst>
                <a:ext uri="{63B3BB69-23CF-44E3-9099-C40C66FF867C}">
                  <a14:compatExt spid="_x0000_s61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74</xdr:row>
          <xdr:rowOff>180975</xdr:rowOff>
        </xdr:from>
        <xdr:to>
          <xdr:col>1</xdr:col>
          <xdr:colOff>695325</xdr:colOff>
          <xdr:row>76</xdr:row>
          <xdr:rowOff>85725</xdr:rowOff>
        </xdr:to>
        <xdr:sp macro="" textlink="">
          <xdr:nvSpPr>
            <xdr:cNvPr id="61452" name="Object 12" hidden="1">
              <a:extLst>
                <a:ext uri="{63B3BB69-23CF-44E3-9099-C40C66FF867C}">
                  <a14:compatExt spid="_x0000_s61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200025</xdr:colOff>
          <xdr:row>71</xdr:row>
          <xdr:rowOff>76200</xdr:rowOff>
        </xdr:from>
        <xdr:to>
          <xdr:col>19</xdr:col>
          <xdr:colOff>114300</xdr:colOff>
          <xdr:row>86</xdr:row>
          <xdr:rowOff>28575</xdr:rowOff>
        </xdr:to>
        <xdr:sp macro="" textlink="">
          <xdr:nvSpPr>
            <xdr:cNvPr id="61453" name="Object 13" hidden="1">
              <a:extLst>
                <a:ext uri="{63B3BB69-23CF-44E3-9099-C40C66FF867C}">
                  <a14:compatExt spid="_x0000_s614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81</xdr:row>
          <xdr:rowOff>85725</xdr:rowOff>
        </xdr:from>
        <xdr:to>
          <xdr:col>1</xdr:col>
          <xdr:colOff>819150</xdr:colOff>
          <xdr:row>85</xdr:row>
          <xdr:rowOff>66675</xdr:rowOff>
        </xdr:to>
        <xdr:sp macro="" textlink="">
          <xdr:nvSpPr>
            <xdr:cNvPr id="61454" name="Object 14" hidden="1">
              <a:extLst>
                <a:ext uri="{63B3BB69-23CF-44E3-9099-C40C66FF867C}">
                  <a14:compatExt spid="_x0000_s61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79</xdr:row>
          <xdr:rowOff>85725</xdr:rowOff>
        </xdr:from>
        <xdr:to>
          <xdr:col>1</xdr:col>
          <xdr:colOff>790575</xdr:colOff>
          <xdr:row>81</xdr:row>
          <xdr:rowOff>85725</xdr:rowOff>
        </xdr:to>
        <xdr:sp macro="" textlink="">
          <xdr:nvSpPr>
            <xdr:cNvPr id="61455" name="Object 15" hidden="1">
              <a:extLst>
                <a:ext uri="{63B3BB69-23CF-44E3-9099-C40C66FF867C}">
                  <a14:compatExt spid="_x0000_s61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85</xdr:row>
          <xdr:rowOff>180975</xdr:rowOff>
        </xdr:from>
        <xdr:to>
          <xdr:col>1</xdr:col>
          <xdr:colOff>762000</xdr:colOff>
          <xdr:row>87</xdr:row>
          <xdr:rowOff>38100</xdr:rowOff>
        </xdr:to>
        <xdr:sp macro="" textlink="">
          <xdr:nvSpPr>
            <xdr:cNvPr id="61456" name="Object 16" hidden="1">
              <a:extLst>
                <a:ext uri="{63B3BB69-23CF-44E3-9099-C40C66FF867C}">
                  <a14:compatExt spid="_x0000_s61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83</xdr:row>
          <xdr:rowOff>152400</xdr:rowOff>
        </xdr:from>
        <xdr:to>
          <xdr:col>3</xdr:col>
          <xdr:colOff>742950</xdr:colOff>
          <xdr:row>85</xdr:row>
          <xdr:rowOff>47625</xdr:rowOff>
        </xdr:to>
        <xdr:sp macro="" textlink="">
          <xdr:nvSpPr>
            <xdr:cNvPr id="61457" name="Object 17" hidden="1">
              <a:extLst>
                <a:ext uri="{63B3BB69-23CF-44E3-9099-C40C66FF867C}">
                  <a14:compatExt spid="_x0000_s61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476250</xdr:colOff>
          <xdr:row>15</xdr:row>
          <xdr:rowOff>142875</xdr:rowOff>
        </xdr:from>
        <xdr:to>
          <xdr:col>9</xdr:col>
          <xdr:colOff>638175</xdr:colOff>
          <xdr:row>19</xdr:row>
          <xdr:rowOff>114300</xdr:rowOff>
        </xdr:to>
        <xdr:sp macro="" textlink="">
          <xdr:nvSpPr>
            <xdr:cNvPr id="61458" name="Object 18" hidden="1">
              <a:extLst>
                <a:ext uri="{63B3BB69-23CF-44E3-9099-C40C66FF867C}">
                  <a14:compatExt spid="_x0000_s61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87</xdr:row>
          <xdr:rowOff>180975</xdr:rowOff>
        </xdr:from>
        <xdr:to>
          <xdr:col>3</xdr:col>
          <xdr:colOff>190500</xdr:colOff>
          <xdr:row>97</xdr:row>
          <xdr:rowOff>133350</xdr:rowOff>
        </xdr:to>
        <xdr:sp macro="" textlink="">
          <xdr:nvSpPr>
            <xdr:cNvPr id="61460" name="Object 20" hidden="1">
              <a:extLst>
                <a:ext uri="{63B3BB69-23CF-44E3-9099-C40C66FF867C}">
                  <a14:compatExt spid="_x0000_s61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148</xdr:row>
          <xdr:rowOff>123825</xdr:rowOff>
        </xdr:from>
        <xdr:to>
          <xdr:col>1</xdr:col>
          <xdr:colOff>723900</xdr:colOff>
          <xdr:row>150</xdr:row>
          <xdr:rowOff>47625</xdr:rowOff>
        </xdr:to>
        <xdr:sp macro="" textlink="">
          <xdr:nvSpPr>
            <xdr:cNvPr id="61461" name="Object 21" hidden="1">
              <a:extLst>
                <a:ext uri="{63B3BB69-23CF-44E3-9099-C40C66FF867C}">
                  <a14:compatExt spid="_x0000_s61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146</xdr:row>
          <xdr:rowOff>180975</xdr:rowOff>
        </xdr:from>
        <xdr:to>
          <xdr:col>1</xdr:col>
          <xdr:colOff>695325</xdr:colOff>
          <xdr:row>148</xdr:row>
          <xdr:rowOff>85725</xdr:rowOff>
        </xdr:to>
        <xdr:sp macro="" textlink="">
          <xdr:nvSpPr>
            <xdr:cNvPr id="61462" name="Object 22" hidden="1">
              <a:extLst>
                <a:ext uri="{63B3BB69-23CF-44E3-9099-C40C66FF867C}">
                  <a14:compatExt spid="_x0000_s61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647700</xdr:colOff>
          <xdr:row>143</xdr:row>
          <xdr:rowOff>66675</xdr:rowOff>
        </xdr:from>
        <xdr:to>
          <xdr:col>19</xdr:col>
          <xdr:colOff>561975</xdr:colOff>
          <xdr:row>158</xdr:row>
          <xdr:rowOff>19050</xdr:rowOff>
        </xdr:to>
        <xdr:sp macro="" textlink="">
          <xdr:nvSpPr>
            <xdr:cNvPr id="61463" name="Object 23" hidden="1">
              <a:extLst>
                <a:ext uri="{63B3BB69-23CF-44E3-9099-C40C66FF867C}">
                  <a14:compatExt spid="_x0000_s61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153</xdr:row>
          <xdr:rowOff>85725</xdr:rowOff>
        </xdr:from>
        <xdr:to>
          <xdr:col>1</xdr:col>
          <xdr:colOff>819150</xdr:colOff>
          <xdr:row>157</xdr:row>
          <xdr:rowOff>66675</xdr:rowOff>
        </xdr:to>
        <xdr:sp macro="" textlink="">
          <xdr:nvSpPr>
            <xdr:cNvPr id="61464" name="Object 24" hidden="1">
              <a:extLst>
                <a:ext uri="{63B3BB69-23CF-44E3-9099-C40C66FF867C}">
                  <a14:compatExt spid="_x0000_s61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151</xdr:row>
          <xdr:rowOff>85725</xdr:rowOff>
        </xdr:from>
        <xdr:to>
          <xdr:col>1</xdr:col>
          <xdr:colOff>790575</xdr:colOff>
          <xdr:row>153</xdr:row>
          <xdr:rowOff>85725</xdr:rowOff>
        </xdr:to>
        <xdr:sp macro="" textlink="">
          <xdr:nvSpPr>
            <xdr:cNvPr id="61465" name="Object 25" hidden="1">
              <a:extLst>
                <a:ext uri="{63B3BB69-23CF-44E3-9099-C40C66FF867C}">
                  <a14:compatExt spid="_x0000_s61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157</xdr:row>
          <xdr:rowOff>180975</xdr:rowOff>
        </xdr:from>
        <xdr:to>
          <xdr:col>1</xdr:col>
          <xdr:colOff>762000</xdr:colOff>
          <xdr:row>159</xdr:row>
          <xdr:rowOff>38100</xdr:rowOff>
        </xdr:to>
        <xdr:sp macro="" textlink="">
          <xdr:nvSpPr>
            <xdr:cNvPr id="61466" name="Object 26" hidden="1">
              <a:extLst>
                <a:ext uri="{63B3BB69-23CF-44E3-9099-C40C66FF867C}">
                  <a14:compatExt spid="_x0000_s61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155</xdr:row>
          <xdr:rowOff>152400</xdr:rowOff>
        </xdr:from>
        <xdr:to>
          <xdr:col>3</xdr:col>
          <xdr:colOff>742950</xdr:colOff>
          <xdr:row>157</xdr:row>
          <xdr:rowOff>47625</xdr:rowOff>
        </xdr:to>
        <xdr:sp macro="" textlink="">
          <xdr:nvSpPr>
            <xdr:cNvPr id="61467" name="Object 27" hidden="1">
              <a:extLst>
                <a:ext uri="{63B3BB69-23CF-44E3-9099-C40C66FF867C}">
                  <a14:compatExt spid="_x0000_s61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159</xdr:row>
          <xdr:rowOff>180975</xdr:rowOff>
        </xdr:from>
        <xdr:to>
          <xdr:col>3</xdr:col>
          <xdr:colOff>190500</xdr:colOff>
          <xdr:row>169</xdr:row>
          <xdr:rowOff>133350</xdr:rowOff>
        </xdr:to>
        <xdr:sp macro="" textlink="">
          <xdr:nvSpPr>
            <xdr:cNvPr id="61468" name="Object 28" hidden="1">
              <a:extLst>
                <a:ext uri="{63B3BB69-23CF-44E3-9099-C40C66FF867C}">
                  <a14:compatExt spid="_x0000_s61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237</xdr:row>
          <xdr:rowOff>123825</xdr:rowOff>
        </xdr:from>
        <xdr:to>
          <xdr:col>1</xdr:col>
          <xdr:colOff>723900</xdr:colOff>
          <xdr:row>239</xdr:row>
          <xdr:rowOff>47625</xdr:rowOff>
        </xdr:to>
        <xdr:sp macro="" textlink="">
          <xdr:nvSpPr>
            <xdr:cNvPr id="61469" name="Object 29" hidden="1">
              <a:extLst>
                <a:ext uri="{63B3BB69-23CF-44E3-9099-C40C66FF867C}">
                  <a14:compatExt spid="_x0000_s614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235</xdr:row>
          <xdr:rowOff>180975</xdr:rowOff>
        </xdr:from>
        <xdr:to>
          <xdr:col>1</xdr:col>
          <xdr:colOff>695325</xdr:colOff>
          <xdr:row>237</xdr:row>
          <xdr:rowOff>85725</xdr:rowOff>
        </xdr:to>
        <xdr:sp macro="" textlink="">
          <xdr:nvSpPr>
            <xdr:cNvPr id="61470" name="Object 30" hidden="1">
              <a:extLst>
                <a:ext uri="{63B3BB69-23CF-44E3-9099-C40C66FF867C}">
                  <a14:compatExt spid="_x0000_s61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390525</xdr:colOff>
          <xdr:row>232</xdr:row>
          <xdr:rowOff>38100</xdr:rowOff>
        </xdr:from>
        <xdr:to>
          <xdr:col>20</xdr:col>
          <xdr:colOff>304800</xdr:colOff>
          <xdr:row>246</xdr:row>
          <xdr:rowOff>180975</xdr:rowOff>
        </xdr:to>
        <xdr:sp macro="" textlink="">
          <xdr:nvSpPr>
            <xdr:cNvPr id="61471" name="Object 31" hidden="1">
              <a:extLst>
                <a:ext uri="{63B3BB69-23CF-44E3-9099-C40C66FF867C}">
                  <a14:compatExt spid="_x0000_s614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242</xdr:row>
          <xdr:rowOff>85725</xdr:rowOff>
        </xdr:from>
        <xdr:to>
          <xdr:col>1</xdr:col>
          <xdr:colOff>819150</xdr:colOff>
          <xdr:row>246</xdr:row>
          <xdr:rowOff>66675</xdr:rowOff>
        </xdr:to>
        <xdr:sp macro="" textlink="">
          <xdr:nvSpPr>
            <xdr:cNvPr id="61472" name="Object 32" hidden="1">
              <a:extLst>
                <a:ext uri="{63B3BB69-23CF-44E3-9099-C40C66FF867C}">
                  <a14:compatExt spid="_x0000_s61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240</xdr:row>
          <xdr:rowOff>85725</xdr:rowOff>
        </xdr:from>
        <xdr:to>
          <xdr:col>1</xdr:col>
          <xdr:colOff>790575</xdr:colOff>
          <xdr:row>242</xdr:row>
          <xdr:rowOff>85725</xdr:rowOff>
        </xdr:to>
        <xdr:sp macro="" textlink="">
          <xdr:nvSpPr>
            <xdr:cNvPr id="61473" name="Object 33" hidden="1">
              <a:extLst>
                <a:ext uri="{63B3BB69-23CF-44E3-9099-C40C66FF867C}">
                  <a14:compatExt spid="_x0000_s61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246</xdr:row>
          <xdr:rowOff>180975</xdr:rowOff>
        </xdr:from>
        <xdr:to>
          <xdr:col>1</xdr:col>
          <xdr:colOff>762000</xdr:colOff>
          <xdr:row>248</xdr:row>
          <xdr:rowOff>38100</xdr:rowOff>
        </xdr:to>
        <xdr:sp macro="" textlink="">
          <xdr:nvSpPr>
            <xdr:cNvPr id="61474" name="Object 34" hidden="1">
              <a:extLst>
                <a:ext uri="{63B3BB69-23CF-44E3-9099-C40C66FF867C}">
                  <a14:compatExt spid="_x0000_s61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244</xdr:row>
          <xdr:rowOff>152400</xdr:rowOff>
        </xdr:from>
        <xdr:to>
          <xdr:col>3</xdr:col>
          <xdr:colOff>742950</xdr:colOff>
          <xdr:row>246</xdr:row>
          <xdr:rowOff>47625</xdr:rowOff>
        </xdr:to>
        <xdr:sp macro="" textlink="">
          <xdr:nvSpPr>
            <xdr:cNvPr id="61475" name="Object 35" hidden="1">
              <a:extLst>
                <a:ext uri="{63B3BB69-23CF-44E3-9099-C40C66FF867C}">
                  <a14:compatExt spid="_x0000_s61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248</xdr:row>
          <xdr:rowOff>180975</xdr:rowOff>
        </xdr:from>
        <xdr:to>
          <xdr:col>3</xdr:col>
          <xdr:colOff>190500</xdr:colOff>
          <xdr:row>258</xdr:row>
          <xdr:rowOff>133350</xdr:rowOff>
        </xdr:to>
        <xdr:sp macro="" textlink="">
          <xdr:nvSpPr>
            <xdr:cNvPr id="61476" name="Object 36" hidden="1">
              <a:extLst>
                <a:ext uri="{63B3BB69-23CF-44E3-9099-C40C66FF867C}">
                  <a14:compatExt spid="_x0000_s614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342</xdr:row>
          <xdr:rowOff>123825</xdr:rowOff>
        </xdr:from>
        <xdr:to>
          <xdr:col>1</xdr:col>
          <xdr:colOff>723900</xdr:colOff>
          <xdr:row>344</xdr:row>
          <xdr:rowOff>47625</xdr:rowOff>
        </xdr:to>
        <xdr:sp macro="" textlink="">
          <xdr:nvSpPr>
            <xdr:cNvPr id="61477" name="Object 37" hidden="1">
              <a:extLst>
                <a:ext uri="{63B3BB69-23CF-44E3-9099-C40C66FF867C}">
                  <a14:compatExt spid="_x0000_s61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247650</xdr:colOff>
          <xdr:row>340</xdr:row>
          <xdr:rowOff>180975</xdr:rowOff>
        </xdr:from>
        <xdr:to>
          <xdr:col>1</xdr:col>
          <xdr:colOff>695325</xdr:colOff>
          <xdr:row>342</xdr:row>
          <xdr:rowOff>85725</xdr:rowOff>
        </xdr:to>
        <xdr:sp macro="" textlink="">
          <xdr:nvSpPr>
            <xdr:cNvPr id="61478" name="Object 38" hidden="1">
              <a:extLst>
                <a:ext uri="{63B3BB69-23CF-44E3-9099-C40C66FF867C}">
                  <a14:compatExt spid="_x0000_s61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323850</xdr:colOff>
          <xdr:row>336</xdr:row>
          <xdr:rowOff>180975</xdr:rowOff>
        </xdr:from>
        <xdr:to>
          <xdr:col>21</xdr:col>
          <xdr:colOff>276225</xdr:colOff>
          <xdr:row>351</xdr:row>
          <xdr:rowOff>133350</xdr:rowOff>
        </xdr:to>
        <xdr:sp macro="" textlink="">
          <xdr:nvSpPr>
            <xdr:cNvPr id="61479" name="Object 39" hidden="1">
              <a:extLst>
                <a:ext uri="{63B3BB69-23CF-44E3-9099-C40C66FF867C}">
                  <a14:compatExt spid="_x0000_s614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347</xdr:row>
          <xdr:rowOff>85725</xdr:rowOff>
        </xdr:from>
        <xdr:to>
          <xdr:col>1</xdr:col>
          <xdr:colOff>819150</xdr:colOff>
          <xdr:row>351</xdr:row>
          <xdr:rowOff>66675</xdr:rowOff>
        </xdr:to>
        <xdr:sp macro="" textlink="">
          <xdr:nvSpPr>
            <xdr:cNvPr id="61480" name="Object 40" hidden="1">
              <a:extLst>
                <a:ext uri="{63B3BB69-23CF-44E3-9099-C40C66FF867C}">
                  <a14:compatExt spid="_x0000_s61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</xdr:colOff>
          <xdr:row>345</xdr:row>
          <xdr:rowOff>85725</xdr:rowOff>
        </xdr:from>
        <xdr:to>
          <xdr:col>1</xdr:col>
          <xdr:colOff>790575</xdr:colOff>
          <xdr:row>347</xdr:row>
          <xdr:rowOff>85725</xdr:rowOff>
        </xdr:to>
        <xdr:sp macro="" textlink="">
          <xdr:nvSpPr>
            <xdr:cNvPr id="61481" name="Object 41" hidden="1">
              <a:extLst>
                <a:ext uri="{63B3BB69-23CF-44E3-9099-C40C66FF867C}">
                  <a14:compatExt spid="_x0000_s61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390525</xdr:colOff>
          <xdr:row>351</xdr:row>
          <xdr:rowOff>180975</xdr:rowOff>
        </xdr:from>
        <xdr:to>
          <xdr:col>1</xdr:col>
          <xdr:colOff>762000</xdr:colOff>
          <xdr:row>353</xdr:row>
          <xdr:rowOff>38100</xdr:rowOff>
        </xdr:to>
        <xdr:sp macro="" textlink="">
          <xdr:nvSpPr>
            <xdr:cNvPr id="61482" name="Object 42" hidden="1">
              <a:extLst>
                <a:ext uri="{63B3BB69-23CF-44E3-9099-C40C66FF867C}">
                  <a14:compatExt spid="_x0000_s61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47625</xdr:colOff>
          <xdr:row>349</xdr:row>
          <xdr:rowOff>152400</xdr:rowOff>
        </xdr:from>
        <xdr:to>
          <xdr:col>3</xdr:col>
          <xdr:colOff>742950</xdr:colOff>
          <xdr:row>351</xdr:row>
          <xdr:rowOff>47625</xdr:rowOff>
        </xdr:to>
        <xdr:sp macro="" textlink="">
          <xdr:nvSpPr>
            <xdr:cNvPr id="61483" name="Object 43" hidden="1">
              <a:extLst>
                <a:ext uri="{63B3BB69-23CF-44E3-9099-C40C66FF867C}">
                  <a14:compatExt spid="_x0000_s61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314325</xdr:colOff>
          <xdr:row>353</xdr:row>
          <xdr:rowOff>180975</xdr:rowOff>
        </xdr:from>
        <xdr:to>
          <xdr:col>3</xdr:col>
          <xdr:colOff>190500</xdr:colOff>
          <xdr:row>363</xdr:row>
          <xdr:rowOff>133350</xdr:rowOff>
        </xdr:to>
        <xdr:sp macro="" textlink="">
          <xdr:nvSpPr>
            <xdr:cNvPr id="61484" name="Object 44" hidden="1">
              <a:extLst>
                <a:ext uri="{63B3BB69-23CF-44E3-9099-C40C66FF867C}">
                  <a14:compatExt spid="_x0000_s61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9" Type="http://schemas.openxmlformats.org/officeDocument/2006/relationships/oleObject" Target="../embeddings/oleObject25.bin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20.bin"/><Relationship Id="rId42" Type="http://schemas.openxmlformats.org/officeDocument/2006/relationships/oleObject" Target="../embeddings/oleObject28.bin"/><Relationship Id="rId47" Type="http://schemas.openxmlformats.org/officeDocument/2006/relationships/oleObject" Target="../embeddings/oleObject33.bin"/><Relationship Id="rId50" Type="http://schemas.openxmlformats.org/officeDocument/2006/relationships/oleObject" Target="../embeddings/oleObject36.bin"/><Relationship Id="rId55" Type="http://schemas.openxmlformats.org/officeDocument/2006/relationships/oleObject" Target="../embeddings/oleObject41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oleObject" Target="../embeddings/oleObject16.bin"/><Relationship Id="rId41" Type="http://schemas.openxmlformats.org/officeDocument/2006/relationships/oleObject" Target="../embeddings/oleObject27.bin"/><Relationship Id="rId54" Type="http://schemas.openxmlformats.org/officeDocument/2006/relationships/oleObject" Target="../embeddings/oleObject4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image" Target="../media/image11.emf"/><Relationship Id="rId37" Type="http://schemas.openxmlformats.org/officeDocument/2006/relationships/oleObject" Target="../embeddings/oleObject23.bin"/><Relationship Id="rId40" Type="http://schemas.openxmlformats.org/officeDocument/2006/relationships/oleObject" Target="../embeddings/oleObject26.bin"/><Relationship Id="rId45" Type="http://schemas.openxmlformats.org/officeDocument/2006/relationships/oleObject" Target="../embeddings/oleObject31.bin"/><Relationship Id="rId53" Type="http://schemas.openxmlformats.org/officeDocument/2006/relationships/oleObject" Target="../embeddings/oleObject39.bin"/><Relationship Id="rId58" Type="http://schemas.openxmlformats.org/officeDocument/2006/relationships/oleObject" Target="../embeddings/oleObject44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5.bin"/><Relationship Id="rId36" Type="http://schemas.openxmlformats.org/officeDocument/2006/relationships/oleObject" Target="../embeddings/oleObject22.bin"/><Relationship Id="rId49" Type="http://schemas.openxmlformats.org/officeDocument/2006/relationships/oleObject" Target="../embeddings/oleObject35.bin"/><Relationship Id="rId57" Type="http://schemas.openxmlformats.org/officeDocument/2006/relationships/oleObject" Target="../embeddings/oleObject43.bin"/><Relationship Id="rId61" Type="http://schemas.openxmlformats.org/officeDocument/2006/relationships/oleObject" Target="../embeddings/oleObject47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oleObject" Target="../embeddings/oleObject18.bin"/><Relationship Id="rId44" Type="http://schemas.openxmlformats.org/officeDocument/2006/relationships/oleObject" Target="../embeddings/oleObject30.bin"/><Relationship Id="rId52" Type="http://schemas.openxmlformats.org/officeDocument/2006/relationships/oleObject" Target="../embeddings/oleObject38.bin"/><Relationship Id="rId60" Type="http://schemas.openxmlformats.org/officeDocument/2006/relationships/oleObject" Target="../embeddings/oleObject4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oleObject" Target="../embeddings/oleObject14.bin"/><Relationship Id="rId30" Type="http://schemas.openxmlformats.org/officeDocument/2006/relationships/oleObject" Target="../embeddings/oleObject17.bin"/><Relationship Id="rId35" Type="http://schemas.openxmlformats.org/officeDocument/2006/relationships/oleObject" Target="../embeddings/oleObject21.bin"/><Relationship Id="rId43" Type="http://schemas.openxmlformats.org/officeDocument/2006/relationships/oleObject" Target="../embeddings/oleObject29.bin"/><Relationship Id="rId48" Type="http://schemas.openxmlformats.org/officeDocument/2006/relationships/oleObject" Target="../embeddings/oleObject34.bin"/><Relationship Id="rId56" Type="http://schemas.openxmlformats.org/officeDocument/2006/relationships/oleObject" Target="../embeddings/oleObject42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37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12.bin"/><Relationship Id="rId33" Type="http://schemas.openxmlformats.org/officeDocument/2006/relationships/oleObject" Target="../embeddings/oleObject19.bin"/><Relationship Id="rId38" Type="http://schemas.openxmlformats.org/officeDocument/2006/relationships/oleObject" Target="../embeddings/oleObject24.bin"/><Relationship Id="rId46" Type="http://schemas.openxmlformats.org/officeDocument/2006/relationships/oleObject" Target="../embeddings/oleObject32.bin"/><Relationship Id="rId59" Type="http://schemas.openxmlformats.org/officeDocument/2006/relationships/oleObject" Target="../embeddings/oleObject45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55.bin"/><Relationship Id="rId26" Type="http://schemas.openxmlformats.org/officeDocument/2006/relationships/oleObject" Target="../embeddings/oleObject60.bin"/><Relationship Id="rId39" Type="http://schemas.openxmlformats.org/officeDocument/2006/relationships/oleObject" Target="../embeddings/oleObject72.bin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67.bin"/><Relationship Id="rId42" Type="http://schemas.openxmlformats.org/officeDocument/2006/relationships/oleObject" Target="../embeddings/oleObject75.bin"/><Relationship Id="rId47" Type="http://schemas.openxmlformats.org/officeDocument/2006/relationships/oleObject" Target="../embeddings/oleObject80.bin"/><Relationship Id="rId50" Type="http://schemas.openxmlformats.org/officeDocument/2006/relationships/oleObject" Target="../embeddings/oleObject83.bin"/><Relationship Id="rId55" Type="http://schemas.openxmlformats.org/officeDocument/2006/relationships/oleObject" Target="../embeddings/oleObject88.bin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54.bin"/><Relationship Id="rId20" Type="http://schemas.openxmlformats.org/officeDocument/2006/relationships/oleObject" Target="../embeddings/oleObject56.bin"/><Relationship Id="rId29" Type="http://schemas.openxmlformats.org/officeDocument/2006/relationships/oleObject" Target="../embeddings/oleObject63.bin"/><Relationship Id="rId41" Type="http://schemas.openxmlformats.org/officeDocument/2006/relationships/oleObject" Target="../embeddings/oleObject74.bin"/><Relationship Id="rId54" Type="http://schemas.openxmlformats.org/officeDocument/2006/relationships/oleObject" Target="../embeddings/oleObject87.bin"/><Relationship Id="rId62" Type="http://schemas.openxmlformats.org/officeDocument/2006/relationships/oleObject" Target="../embeddings/oleObject94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9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58.bin"/><Relationship Id="rId32" Type="http://schemas.openxmlformats.org/officeDocument/2006/relationships/image" Target="../media/image13.emf"/><Relationship Id="rId37" Type="http://schemas.openxmlformats.org/officeDocument/2006/relationships/oleObject" Target="../embeddings/oleObject70.bin"/><Relationship Id="rId40" Type="http://schemas.openxmlformats.org/officeDocument/2006/relationships/oleObject" Target="../embeddings/oleObject73.bin"/><Relationship Id="rId45" Type="http://schemas.openxmlformats.org/officeDocument/2006/relationships/oleObject" Target="../embeddings/oleObject78.bin"/><Relationship Id="rId53" Type="http://schemas.openxmlformats.org/officeDocument/2006/relationships/oleObject" Target="../embeddings/oleObject86.bin"/><Relationship Id="rId58" Type="http://schemas.openxmlformats.org/officeDocument/2006/relationships/oleObject" Target="../embeddings/oleObject9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62.bin"/><Relationship Id="rId36" Type="http://schemas.openxmlformats.org/officeDocument/2006/relationships/oleObject" Target="../embeddings/oleObject69.bin"/><Relationship Id="rId49" Type="http://schemas.openxmlformats.org/officeDocument/2006/relationships/oleObject" Target="../embeddings/oleObject82.bin"/><Relationship Id="rId57" Type="http://schemas.openxmlformats.org/officeDocument/2006/relationships/oleObject" Target="../embeddings/oleObject90.bin"/><Relationship Id="rId61" Type="http://schemas.openxmlformats.org/officeDocument/2006/relationships/oleObject" Target="../embeddings/oleObject93.bin"/><Relationship Id="rId10" Type="http://schemas.openxmlformats.org/officeDocument/2006/relationships/oleObject" Target="../embeddings/oleObject51.bin"/><Relationship Id="rId19" Type="http://schemas.openxmlformats.org/officeDocument/2006/relationships/image" Target="../media/image8.emf"/><Relationship Id="rId31" Type="http://schemas.openxmlformats.org/officeDocument/2006/relationships/oleObject" Target="../embeddings/oleObject65.bin"/><Relationship Id="rId44" Type="http://schemas.openxmlformats.org/officeDocument/2006/relationships/oleObject" Target="../embeddings/oleObject77.bin"/><Relationship Id="rId52" Type="http://schemas.openxmlformats.org/officeDocument/2006/relationships/oleObject" Target="../embeddings/oleObject85.bin"/><Relationship Id="rId60" Type="http://schemas.openxmlformats.org/officeDocument/2006/relationships/oleObject" Target="../embeddings/oleObject92.bin"/><Relationship Id="rId4" Type="http://schemas.openxmlformats.org/officeDocument/2006/relationships/oleObject" Target="../embeddings/oleObject48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53.bin"/><Relationship Id="rId22" Type="http://schemas.openxmlformats.org/officeDocument/2006/relationships/oleObject" Target="../embeddings/oleObject57.bin"/><Relationship Id="rId27" Type="http://schemas.openxmlformats.org/officeDocument/2006/relationships/oleObject" Target="../embeddings/oleObject61.bin"/><Relationship Id="rId30" Type="http://schemas.openxmlformats.org/officeDocument/2006/relationships/oleObject" Target="../embeddings/oleObject64.bin"/><Relationship Id="rId35" Type="http://schemas.openxmlformats.org/officeDocument/2006/relationships/oleObject" Target="../embeddings/oleObject68.bin"/><Relationship Id="rId43" Type="http://schemas.openxmlformats.org/officeDocument/2006/relationships/oleObject" Target="../embeddings/oleObject76.bin"/><Relationship Id="rId48" Type="http://schemas.openxmlformats.org/officeDocument/2006/relationships/oleObject" Target="../embeddings/oleObject81.bin"/><Relationship Id="rId56" Type="http://schemas.openxmlformats.org/officeDocument/2006/relationships/oleObject" Target="../embeddings/oleObject89.bin"/><Relationship Id="rId8" Type="http://schemas.openxmlformats.org/officeDocument/2006/relationships/oleObject" Target="../embeddings/oleObject50.bin"/><Relationship Id="rId51" Type="http://schemas.openxmlformats.org/officeDocument/2006/relationships/oleObject" Target="../embeddings/oleObject84.bin"/><Relationship Id="rId3" Type="http://schemas.openxmlformats.org/officeDocument/2006/relationships/vmlDrawing" Target="../drawings/vmlDrawing2.vml"/><Relationship Id="rId12" Type="http://schemas.openxmlformats.org/officeDocument/2006/relationships/oleObject" Target="../embeddings/oleObject52.bin"/><Relationship Id="rId17" Type="http://schemas.openxmlformats.org/officeDocument/2006/relationships/image" Target="../media/image7.emf"/><Relationship Id="rId25" Type="http://schemas.openxmlformats.org/officeDocument/2006/relationships/oleObject" Target="../embeddings/oleObject59.bin"/><Relationship Id="rId33" Type="http://schemas.openxmlformats.org/officeDocument/2006/relationships/oleObject" Target="../embeddings/oleObject66.bin"/><Relationship Id="rId38" Type="http://schemas.openxmlformats.org/officeDocument/2006/relationships/oleObject" Target="../embeddings/oleObject71.bin"/><Relationship Id="rId46" Type="http://schemas.openxmlformats.org/officeDocument/2006/relationships/oleObject" Target="../embeddings/oleObject79.bin"/><Relationship Id="rId59" Type="http://schemas.openxmlformats.org/officeDocument/2006/relationships/image" Target="../media/image11.emf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100.bin"/><Relationship Id="rId18" Type="http://schemas.openxmlformats.org/officeDocument/2006/relationships/image" Target="../media/image8.emf"/><Relationship Id="rId26" Type="http://schemas.openxmlformats.org/officeDocument/2006/relationships/oleObject" Target="../embeddings/oleObject108.bin"/><Relationship Id="rId39" Type="http://schemas.openxmlformats.org/officeDocument/2006/relationships/oleObject" Target="../embeddings/oleObject121.bin"/><Relationship Id="rId21" Type="http://schemas.openxmlformats.org/officeDocument/2006/relationships/oleObject" Target="../embeddings/oleObject104.bin"/><Relationship Id="rId34" Type="http://schemas.openxmlformats.org/officeDocument/2006/relationships/oleObject" Target="../embeddings/oleObject116.bin"/><Relationship Id="rId42" Type="http://schemas.openxmlformats.org/officeDocument/2006/relationships/oleObject" Target="../embeddings/oleObject124.bin"/><Relationship Id="rId47" Type="http://schemas.openxmlformats.org/officeDocument/2006/relationships/oleObject" Target="../embeddings/oleObject129.bin"/><Relationship Id="rId50" Type="http://schemas.openxmlformats.org/officeDocument/2006/relationships/oleObject" Target="../embeddings/oleObject132.bin"/><Relationship Id="rId55" Type="http://schemas.openxmlformats.org/officeDocument/2006/relationships/oleObject" Target="../embeddings/oleObject137.bin"/><Relationship Id="rId7" Type="http://schemas.openxmlformats.org/officeDocument/2006/relationships/oleObject" Target="../embeddings/oleObject97.bin"/><Relationship Id="rId12" Type="http://schemas.openxmlformats.org/officeDocument/2006/relationships/image" Target="../media/image5.emf"/><Relationship Id="rId17" Type="http://schemas.openxmlformats.org/officeDocument/2006/relationships/oleObject" Target="../embeddings/oleObject102.bin"/><Relationship Id="rId25" Type="http://schemas.openxmlformats.org/officeDocument/2006/relationships/oleObject" Target="../embeddings/oleObject107.bin"/><Relationship Id="rId33" Type="http://schemas.openxmlformats.org/officeDocument/2006/relationships/oleObject" Target="../embeddings/oleObject115.bin"/><Relationship Id="rId38" Type="http://schemas.openxmlformats.org/officeDocument/2006/relationships/oleObject" Target="../embeddings/oleObject120.bin"/><Relationship Id="rId46" Type="http://schemas.openxmlformats.org/officeDocument/2006/relationships/oleObject" Target="../embeddings/oleObject128.bin"/><Relationship Id="rId2" Type="http://schemas.openxmlformats.org/officeDocument/2006/relationships/vmlDrawing" Target="../drawings/vmlDrawing3.vml"/><Relationship Id="rId16" Type="http://schemas.openxmlformats.org/officeDocument/2006/relationships/image" Target="../media/image7.emf"/><Relationship Id="rId20" Type="http://schemas.openxmlformats.org/officeDocument/2006/relationships/image" Target="../media/image9.emf"/><Relationship Id="rId29" Type="http://schemas.openxmlformats.org/officeDocument/2006/relationships/oleObject" Target="../embeddings/oleObject111.bin"/><Relationship Id="rId41" Type="http://schemas.openxmlformats.org/officeDocument/2006/relationships/oleObject" Target="../embeddings/oleObject123.bin"/><Relationship Id="rId54" Type="http://schemas.openxmlformats.org/officeDocument/2006/relationships/oleObject" Target="../embeddings/oleObject136.bin"/><Relationship Id="rId1" Type="http://schemas.openxmlformats.org/officeDocument/2006/relationships/drawing" Target="../drawings/drawing3.xml"/><Relationship Id="rId6" Type="http://schemas.openxmlformats.org/officeDocument/2006/relationships/image" Target="../media/image2.emf"/><Relationship Id="rId11" Type="http://schemas.openxmlformats.org/officeDocument/2006/relationships/oleObject" Target="../embeddings/oleObject99.bin"/><Relationship Id="rId24" Type="http://schemas.openxmlformats.org/officeDocument/2006/relationships/oleObject" Target="../embeddings/oleObject106.bin"/><Relationship Id="rId32" Type="http://schemas.openxmlformats.org/officeDocument/2006/relationships/oleObject" Target="../embeddings/oleObject114.bin"/><Relationship Id="rId37" Type="http://schemas.openxmlformats.org/officeDocument/2006/relationships/oleObject" Target="../embeddings/oleObject119.bin"/><Relationship Id="rId40" Type="http://schemas.openxmlformats.org/officeDocument/2006/relationships/oleObject" Target="../embeddings/oleObject122.bin"/><Relationship Id="rId45" Type="http://schemas.openxmlformats.org/officeDocument/2006/relationships/oleObject" Target="../embeddings/oleObject127.bin"/><Relationship Id="rId53" Type="http://schemas.openxmlformats.org/officeDocument/2006/relationships/oleObject" Target="../embeddings/oleObject135.bin"/><Relationship Id="rId5" Type="http://schemas.openxmlformats.org/officeDocument/2006/relationships/oleObject" Target="../embeddings/oleObject96.bin"/><Relationship Id="rId15" Type="http://schemas.openxmlformats.org/officeDocument/2006/relationships/oleObject" Target="../embeddings/oleObject101.bin"/><Relationship Id="rId23" Type="http://schemas.openxmlformats.org/officeDocument/2006/relationships/oleObject" Target="../embeddings/oleObject105.bin"/><Relationship Id="rId28" Type="http://schemas.openxmlformats.org/officeDocument/2006/relationships/oleObject" Target="../embeddings/oleObject110.bin"/><Relationship Id="rId36" Type="http://schemas.openxmlformats.org/officeDocument/2006/relationships/oleObject" Target="../embeddings/oleObject118.bin"/><Relationship Id="rId49" Type="http://schemas.openxmlformats.org/officeDocument/2006/relationships/oleObject" Target="../embeddings/oleObject131.bin"/><Relationship Id="rId10" Type="http://schemas.openxmlformats.org/officeDocument/2006/relationships/image" Target="../media/image4.emf"/><Relationship Id="rId19" Type="http://schemas.openxmlformats.org/officeDocument/2006/relationships/oleObject" Target="../embeddings/oleObject103.bin"/><Relationship Id="rId31" Type="http://schemas.openxmlformats.org/officeDocument/2006/relationships/oleObject" Target="../embeddings/oleObject113.bin"/><Relationship Id="rId44" Type="http://schemas.openxmlformats.org/officeDocument/2006/relationships/oleObject" Target="../embeddings/oleObject126.bin"/><Relationship Id="rId52" Type="http://schemas.openxmlformats.org/officeDocument/2006/relationships/oleObject" Target="../embeddings/oleObject134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98.bin"/><Relationship Id="rId14" Type="http://schemas.openxmlformats.org/officeDocument/2006/relationships/image" Target="../media/image6.emf"/><Relationship Id="rId22" Type="http://schemas.openxmlformats.org/officeDocument/2006/relationships/image" Target="../media/image10.emf"/><Relationship Id="rId27" Type="http://schemas.openxmlformats.org/officeDocument/2006/relationships/oleObject" Target="../embeddings/oleObject109.bin"/><Relationship Id="rId30" Type="http://schemas.openxmlformats.org/officeDocument/2006/relationships/oleObject" Target="../embeddings/oleObject112.bin"/><Relationship Id="rId35" Type="http://schemas.openxmlformats.org/officeDocument/2006/relationships/oleObject" Target="../embeddings/oleObject117.bin"/><Relationship Id="rId43" Type="http://schemas.openxmlformats.org/officeDocument/2006/relationships/oleObject" Target="../embeddings/oleObject125.bin"/><Relationship Id="rId48" Type="http://schemas.openxmlformats.org/officeDocument/2006/relationships/oleObject" Target="../embeddings/oleObject130.bin"/><Relationship Id="rId56" Type="http://schemas.openxmlformats.org/officeDocument/2006/relationships/image" Target="../media/image11.emf"/><Relationship Id="rId8" Type="http://schemas.openxmlformats.org/officeDocument/2006/relationships/image" Target="../media/image3.emf"/><Relationship Id="rId51" Type="http://schemas.openxmlformats.org/officeDocument/2006/relationships/oleObject" Target="../embeddings/oleObject133.bin"/><Relationship Id="rId3" Type="http://schemas.openxmlformats.org/officeDocument/2006/relationships/oleObject" Target="../embeddings/oleObject9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J462"/>
  <sheetViews>
    <sheetView tabSelected="1" workbookViewId="0">
      <selection activeCell="K3" sqref="K3"/>
    </sheetView>
  </sheetViews>
  <sheetFormatPr baseColWidth="10" defaultRowHeight="15" x14ac:dyDescent="0.25"/>
  <cols>
    <col min="1" max="1" width="18.140625" style="1" customWidth="1"/>
    <col min="2" max="2" width="13.140625" style="1" customWidth="1"/>
    <col min="3" max="7" width="11.42578125" style="1"/>
    <col min="8" max="8" width="12.7109375" style="1" bestFit="1" customWidth="1"/>
    <col min="9" max="11" width="11.42578125" style="1"/>
    <col min="12" max="12" width="12" style="1" bestFit="1" customWidth="1"/>
    <col min="13" max="13" width="12.7109375" style="1" bestFit="1" customWidth="1"/>
    <col min="14" max="16384" width="11.42578125" style="1"/>
  </cols>
  <sheetData>
    <row r="2" spans="2:5" ht="21.75" customHeight="1" x14ac:dyDescent="0.25">
      <c r="C2" s="2" t="s">
        <v>204</v>
      </c>
    </row>
    <row r="16" spans="2:5" ht="18.75" x14ac:dyDescent="0.25">
      <c r="B16" s="13" t="s">
        <v>197</v>
      </c>
      <c r="D16" s="14"/>
      <c r="E16" s="15"/>
    </row>
    <row r="17" spans="1:21" ht="18.75" x14ac:dyDescent="0.25">
      <c r="C17" s="2" t="s">
        <v>198</v>
      </c>
      <c r="D17" s="14"/>
      <c r="E17" s="15"/>
    </row>
    <row r="18" spans="1:21" x14ac:dyDescent="0.25">
      <c r="C18" s="16"/>
      <c r="D18" s="14"/>
    </row>
    <row r="19" spans="1:21" x14ac:dyDescent="0.25">
      <c r="B19" s="4" t="s">
        <v>59</v>
      </c>
      <c r="C19" s="6">
        <v>8</v>
      </c>
    </row>
    <row r="20" spans="1:21" x14ac:dyDescent="0.25">
      <c r="B20" s="9"/>
      <c r="C20" s="8">
        <f>1/C19</f>
        <v>0.125</v>
      </c>
    </row>
    <row r="21" spans="1:21" x14ac:dyDescent="0.25">
      <c r="B21" s="3"/>
      <c r="F21" s="17" t="s">
        <v>117</v>
      </c>
      <c r="G21" s="18">
        <v>0.3</v>
      </c>
    </row>
    <row r="22" spans="1:21" x14ac:dyDescent="0.25">
      <c r="C22" s="18">
        <f>2*(1+G21)/G22*C23</f>
        <v>3.1200000000000002E-2</v>
      </c>
      <c r="F22" s="17" t="s">
        <v>118</v>
      </c>
      <c r="G22" s="18">
        <f>5/6</f>
        <v>0.83333333333333337</v>
      </c>
    </row>
    <row r="23" spans="1:21" ht="20.25" x14ac:dyDescent="0.35">
      <c r="B23" s="19" t="s">
        <v>203</v>
      </c>
      <c r="C23" s="18">
        <v>0.01</v>
      </c>
    </row>
    <row r="25" spans="1:21" x14ac:dyDescent="0.25">
      <c r="C25" s="12">
        <f>C20*C20/C22</f>
        <v>0.50080128205128205</v>
      </c>
    </row>
    <row r="26" spans="1:21" x14ac:dyDescent="0.25">
      <c r="C26" s="4"/>
    </row>
    <row r="27" spans="1:21" x14ac:dyDescent="0.25">
      <c r="A27" s="15"/>
      <c r="C27" s="20">
        <v>3.68386561202772</v>
      </c>
      <c r="G27" s="17" t="s">
        <v>114</v>
      </c>
      <c r="H27" s="1">
        <f>10000000000*MDETERM(C45:X66)</f>
        <v>-4.0455538536244439E-4</v>
      </c>
    </row>
    <row r="28" spans="1:21" x14ac:dyDescent="0.25">
      <c r="C28" s="4"/>
      <c r="F28" s="21" t="s">
        <v>189</v>
      </c>
      <c r="G28" s="21" t="s">
        <v>190</v>
      </c>
      <c r="H28" s="21" t="s">
        <v>115</v>
      </c>
    </row>
    <row r="29" spans="1:21" x14ac:dyDescent="0.25">
      <c r="B29" s="7"/>
      <c r="C29" s="20">
        <f>C20*C20*C20*C20*C27*C27</f>
        <v>3.3131996697950117E-3</v>
      </c>
      <c r="E29" s="20">
        <f>C20*C20*C27*C27</f>
        <v>0.21204477886688075</v>
      </c>
      <c r="F29" s="21" t="s">
        <v>191</v>
      </c>
      <c r="G29" s="22" t="s">
        <v>192</v>
      </c>
      <c r="H29" s="22">
        <v>3.68386561202772</v>
      </c>
    </row>
    <row r="30" spans="1:21" x14ac:dyDescent="0.25">
      <c r="B30" s="7"/>
      <c r="C30" s="4"/>
      <c r="D30" s="3"/>
      <c r="E30" s="8"/>
    </row>
    <row r="31" spans="1:21" x14ac:dyDescent="0.25">
      <c r="B31" s="7"/>
      <c r="C31" s="7">
        <v>0.5</v>
      </c>
      <c r="D31" s="3"/>
      <c r="E31" s="8"/>
    </row>
    <row r="32" spans="1:21" x14ac:dyDescent="0.25">
      <c r="D32" s="16" t="s">
        <v>60</v>
      </c>
      <c r="E32" s="21">
        <v>1</v>
      </c>
      <c r="F32" s="21"/>
      <c r="G32" s="21">
        <v>2</v>
      </c>
      <c r="H32" s="21"/>
      <c r="I32" s="21">
        <v>3</v>
      </c>
      <c r="J32" s="21"/>
      <c r="K32" s="21">
        <v>4</v>
      </c>
      <c r="L32" s="21"/>
      <c r="M32" s="21">
        <v>5</v>
      </c>
      <c r="N32" s="21"/>
      <c r="O32" s="21">
        <v>6</v>
      </c>
      <c r="P32" s="21"/>
      <c r="Q32" s="21">
        <v>7</v>
      </c>
      <c r="R32" s="21"/>
      <c r="S32" s="21">
        <v>8</v>
      </c>
      <c r="T32" s="21"/>
      <c r="U32" s="21">
        <v>9</v>
      </c>
    </row>
    <row r="33" spans="2:31" x14ac:dyDescent="0.25">
      <c r="E33" s="5">
        <v>0</v>
      </c>
      <c r="F33" s="5"/>
      <c r="G33" s="5">
        <f>1/8</f>
        <v>0.125</v>
      </c>
      <c r="H33" s="5"/>
      <c r="I33" s="5">
        <f>2/8</f>
        <v>0.25</v>
      </c>
      <c r="J33" s="5"/>
      <c r="K33" s="5">
        <f>3/8</f>
        <v>0.375</v>
      </c>
      <c r="L33" s="5"/>
      <c r="M33" s="5">
        <f>4/8</f>
        <v>0.5</v>
      </c>
      <c r="N33" s="5"/>
      <c r="O33" s="5">
        <f>5/8</f>
        <v>0.625</v>
      </c>
      <c r="P33" s="5"/>
      <c r="Q33" s="5">
        <f>6/8</f>
        <v>0.75</v>
      </c>
      <c r="R33" s="5"/>
      <c r="S33" s="5">
        <f>7/8</f>
        <v>0.875</v>
      </c>
      <c r="T33" s="5"/>
      <c r="U33" s="5">
        <f>8/8</f>
        <v>1</v>
      </c>
    </row>
    <row r="35" spans="2:31" x14ac:dyDescent="0.25">
      <c r="E35" s="5">
        <f>POWER(1-$C$31*E33,3)</f>
        <v>1</v>
      </c>
      <c r="F35" s="11"/>
      <c r="G35" s="5">
        <f>POWER(1-$C$31*G33,3)</f>
        <v>0.823974609375</v>
      </c>
      <c r="H35" s="11"/>
      <c r="I35" s="5">
        <f>POWER(1-$C$31*I33,3)</f>
        <v>0.669921875</v>
      </c>
      <c r="J35" s="11"/>
      <c r="K35" s="5">
        <f>POWER(1-$C$31*K33,3)</f>
        <v>0.536376953125</v>
      </c>
      <c r="L35" s="11"/>
      <c r="M35" s="5">
        <f>POWER(1-$C$31*M33,3)</f>
        <v>0.421875</v>
      </c>
      <c r="N35" s="11"/>
      <c r="O35" s="5">
        <f>POWER(1-$C$31*O33,3)</f>
        <v>0.324951171875</v>
      </c>
      <c r="P35" s="11"/>
      <c r="Q35" s="5">
        <f>POWER(1-$C$31*Q33,3)</f>
        <v>0.244140625</v>
      </c>
      <c r="R35" s="11"/>
      <c r="S35" s="5">
        <f>POWER(1-$C$31*S33,3)</f>
        <v>0.177978515625</v>
      </c>
      <c r="T35" s="11"/>
      <c r="U35" s="5">
        <f>POWER(1-$C$31*U33,3)</f>
        <v>0.125</v>
      </c>
    </row>
    <row r="36" spans="2:31" x14ac:dyDescent="0.25"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2:31" x14ac:dyDescent="0.25">
      <c r="E37" s="5">
        <f>-3*$C$20*$C$31*POWER(1-$C$31*E33,2)</f>
        <v>-0.1875</v>
      </c>
      <c r="F37" s="5"/>
      <c r="G37" s="5">
        <f>-3*$C$20*$C$31*POWER(1-$C$31*G33,2)</f>
        <v>-0.164794921875</v>
      </c>
      <c r="H37" s="5"/>
      <c r="I37" s="5">
        <f>-3*$C$20*$C$31*POWER(1-$C$31*I33,2)</f>
        <v>-0.1435546875</v>
      </c>
      <c r="J37" s="5"/>
      <c r="K37" s="5">
        <f>-3*$C$20*$C$31*POWER(1-$C$31*K33,2)</f>
        <v>-0.123779296875</v>
      </c>
      <c r="L37" s="5"/>
      <c r="M37" s="5">
        <f>-3*$C$20*$C$31*POWER(1-$C$31*M33,2)</f>
        <v>-0.10546875</v>
      </c>
      <c r="N37" s="5"/>
      <c r="O37" s="5">
        <f>-3*$C$20*$C$31*POWER(1-$C$31*O33,2)</f>
        <v>-8.8623046875E-2</v>
      </c>
      <c r="P37" s="5"/>
      <c r="Q37" s="5">
        <f>-3*$C$20*$C$31*POWER(1-$C$31*Q33,2)</f>
        <v>-7.32421875E-2</v>
      </c>
      <c r="R37" s="5"/>
      <c r="S37" s="5">
        <f>-3*$C$20*$C$31*POWER(1-$C$31*S33,2)</f>
        <v>-5.9326171875E-2</v>
      </c>
      <c r="T37" s="5"/>
      <c r="U37" s="5">
        <f>-3*$C$20*$C$31*POWER(1-$C$31*U33,2)</f>
        <v>-4.6875E-2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 x14ac:dyDescent="0.25"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2:31" x14ac:dyDescent="0.25">
      <c r="E39" s="5">
        <f>1-$C$31*E33</f>
        <v>1</v>
      </c>
      <c r="F39" s="5"/>
      <c r="G39" s="5">
        <f>1-$C$31*G33</f>
        <v>0.9375</v>
      </c>
      <c r="H39" s="5"/>
      <c r="I39" s="5">
        <f>1-$C$31*I33</f>
        <v>0.875</v>
      </c>
      <c r="J39" s="5"/>
      <c r="K39" s="5">
        <f>1-$C$31*K33</f>
        <v>0.8125</v>
      </c>
      <c r="L39" s="5"/>
      <c r="M39" s="5">
        <f>1-$C$31*M33</f>
        <v>0.75</v>
      </c>
      <c r="N39" s="5"/>
      <c r="O39" s="5">
        <f>1-$C$31*O33</f>
        <v>0.6875</v>
      </c>
      <c r="P39" s="5"/>
      <c r="Q39" s="5">
        <f>1-$C$31*Q33</f>
        <v>0.625</v>
      </c>
      <c r="R39" s="5"/>
      <c r="S39" s="5">
        <f>1-$C$31*S33</f>
        <v>0.5625</v>
      </c>
      <c r="T39" s="5"/>
      <c r="U39" s="5">
        <f>1-$C$31*U33</f>
        <v>0.5</v>
      </c>
    </row>
    <row r="40" spans="2:31" x14ac:dyDescent="0.25">
      <c r="E40" s="5"/>
      <c r="F40" s="11"/>
      <c r="G40" s="5"/>
      <c r="H40" s="11"/>
      <c r="I40" s="5"/>
      <c r="J40" s="11"/>
      <c r="K40" s="5"/>
      <c r="L40" s="11"/>
      <c r="M40" s="5"/>
      <c r="N40" s="11"/>
      <c r="O40" s="5"/>
      <c r="P40" s="11"/>
      <c r="Q40" s="5"/>
      <c r="R40" s="11"/>
      <c r="S40" s="5"/>
      <c r="T40" s="11"/>
      <c r="U40" s="5"/>
    </row>
    <row r="41" spans="2:31" x14ac:dyDescent="0.25">
      <c r="E41" s="5">
        <f>-$C$20*$C$31</f>
        <v>-6.25E-2</v>
      </c>
      <c r="F41" s="5"/>
      <c r="G41" s="5">
        <f>-$C$20*$C$31</f>
        <v>-6.25E-2</v>
      </c>
      <c r="H41" s="5"/>
      <c r="I41" s="5">
        <f>-$C$20*$C$31</f>
        <v>-6.25E-2</v>
      </c>
      <c r="J41" s="5"/>
      <c r="K41" s="5">
        <f>-$C$20*$C$31</f>
        <v>-6.25E-2</v>
      </c>
      <c r="L41" s="5"/>
      <c r="M41" s="5">
        <f>-$C$20*$C$31</f>
        <v>-6.25E-2</v>
      </c>
      <c r="N41" s="5"/>
      <c r="O41" s="5">
        <f>-$C$20*$C$31</f>
        <v>-6.25E-2</v>
      </c>
      <c r="P41" s="5"/>
      <c r="Q41" s="5">
        <f>-$C$20*$C$31</f>
        <v>-6.25E-2</v>
      </c>
      <c r="R41" s="5"/>
      <c r="S41" s="5">
        <f>-$C$20*$C$31</f>
        <v>-6.25E-2</v>
      </c>
      <c r="T41" s="11"/>
      <c r="U41" s="5">
        <f>-$C$20*$C$31</f>
        <v>-6.25E-2</v>
      </c>
    </row>
    <row r="42" spans="2:31" x14ac:dyDescent="0.25">
      <c r="E42" s="21"/>
      <c r="G42" s="21"/>
      <c r="I42" s="21"/>
      <c r="K42" s="21"/>
      <c r="M42" s="21"/>
      <c r="O42" s="21"/>
      <c r="Q42" s="21"/>
      <c r="S42" s="21"/>
      <c r="U42" s="5"/>
    </row>
    <row r="43" spans="2:31" x14ac:dyDescent="0.25">
      <c r="E43" s="21"/>
      <c r="G43" s="21"/>
      <c r="I43" s="21"/>
      <c r="K43" s="21"/>
      <c r="M43" s="21"/>
      <c r="O43" s="21"/>
      <c r="Q43" s="21"/>
      <c r="S43" s="21"/>
      <c r="U43" s="5"/>
    </row>
    <row r="44" spans="2:31" x14ac:dyDescent="0.25">
      <c r="C44" s="10" t="s">
        <v>0</v>
      </c>
      <c r="D44" s="10" t="s">
        <v>61</v>
      </c>
      <c r="E44" s="10" t="s">
        <v>1</v>
      </c>
      <c r="F44" s="10" t="s">
        <v>62</v>
      </c>
      <c r="G44" s="10" t="s">
        <v>2</v>
      </c>
      <c r="H44" s="10" t="s">
        <v>63</v>
      </c>
      <c r="I44" s="10" t="s">
        <v>3</v>
      </c>
      <c r="J44" s="10" t="s">
        <v>64</v>
      </c>
      <c r="K44" s="10" t="s">
        <v>4</v>
      </c>
      <c r="L44" s="10" t="s">
        <v>65</v>
      </c>
      <c r="M44" s="10" t="s">
        <v>5</v>
      </c>
      <c r="N44" s="10" t="s">
        <v>66</v>
      </c>
      <c r="O44" s="10" t="s">
        <v>6</v>
      </c>
      <c r="P44" s="10" t="s">
        <v>67</v>
      </c>
      <c r="Q44" s="10" t="s">
        <v>7</v>
      </c>
      <c r="R44" s="10" t="s">
        <v>68</v>
      </c>
      <c r="S44" s="10" t="s">
        <v>8</v>
      </c>
      <c r="T44" s="10" t="s">
        <v>69</v>
      </c>
      <c r="U44" s="10" t="s">
        <v>9</v>
      </c>
      <c r="V44" s="10" t="s">
        <v>70</v>
      </c>
      <c r="W44" s="10" t="s">
        <v>10</v>
      </c>
      <c r="X44" s="10" t="s">
        <v>71</v>
      </c>
    </row>
    <row r="45" spans="2:31" x14ac:dyDescent="0.25">
      <c r="B45" s="1" t="s">
        <v>19</v>
      </c>
      <c r="C45" s="5">
        <f>-E41*$C$25/2+E39*$C$25</f>
        <v>0.51645132211538458</v>
      </c>
      <c r="D45" s="5">
        <f>E39*$C$25/2</f>
        <v>0.25040064102564102</v>
      </c>
      <c r="E45" s="5">
        <f>-2*E39*$C$25+E39*$C$29</f>
        <v>-0.99828936443276906</v>
      </c>
      <c r="F45" s="5">
        <f>-E41*$C$25</f>
        <v>3.1300080128205128E-2</v>
      </c>
      <c r="G45" s="5">
        <f>E41*$C$25/2+E39*$C$25</f>
        <v>0.48515124198717946</v>
      </c>
      <c r="H45" s="5">
        <f>-E39*$C$25/2</f>
        <v>-0.25040064102564102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Z45" s="5"/>
    </row>
    <row r="46" spans="2:31" x14ac:dyDescent="0.25">
      <c r="B46" s="1" t="s">
        <v>20</v>
      </c>
      <c r="C46" s="5">
        <f>-E39*$C$25/2</f>
        <v>-0.25040064102564102</v>
      </c>
      <c r="D46" s="5">
        <f>E35-E37/2</f>
        <v>1.09375</v>
      </c>
      <c r="E46" s="5">
        <v>0</v>
      </c>
      <c r="F46" s="5">
        <f>-2*E35-E39*$C$25+$C$23*E35*$E$29</f>
        <v>-2.498680834262613</v>
      </c>
      <c r="G46" s="5">
        <f>E39*$C$25/2</f>
        <v>0.25040064102564102</v>
      </c>
      <c r="H46" s="5">
        <f>E35+E37/2</f>
        <v>0.90625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Z46" s="5"/>
    </row>
    <row r="47" spans="2:31" x14ac:dyDescent="0.25">
      <c r="B47" s="1" t="s">
        <v>21</v>
      </c>
      <c r="C47" s="5">
        <v>0</v>
      </c>
      <c r="D47" s="5">
        <v>0</v>
      </c>
      <c r="E47" s="5">
        <f>-G41*$C$25/2+G39*$C$25</f>
        <v>0.48515124198717952</v>
      </c>
      <c r="F47" s="5">
        <f>G39*$C$25/2</f>
        <v>0.23475060096153846</v>
      </c>
      <c r="G47" s="5">
        <f>-2*G39*$C$25+G39*$C$29</f>
        <v>-0.93589627915572104</v>
      </c>
      <c r="H47" s="5">
        <f>-G41*$C$25</f>
        <v>3.1300080128205128E-2</v>
      </c>
      <c r="I47" s="5">
        <f>G41*$C$25/2+G39*$C$25</f>
        <v>0.45385116185897434</v>
      </c>
      <c r="J47" s="5">
        <f>-G39*$C$25/2</f>
        <v>-0.23475060096153846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Z47" s="5"/>
    </row>
    <row r="48" spans="2:31" x14ac:dyDescent="0.25">
      <c r="B48" s="1" t="s">
        <v>22</v>
      </c>
      <c r="C48" s="5">
        <v>0</v>
      </c>
      <c r="D48" s="5">
        <v>0</v>
      </c>
      <c r="E48" s="5">
        <f>-G39*$C$25/2</f>
        <v>-0.23475060096153846</v>
      </c>
      <c r="F48" s="5">
        <f>G35-G37/2</f>
        <v>0.9063720703125</v>
      </c>
      <c r="G48" s="5">
        <v>0</v>
      </c>
      <c r="H48" s="5">
        <f>-2*G35-G39*$C$25+$C$23*G35*$E$29</f>
        <v>-2.1157032255347086</v>
      </c>
      <c r="I48" s="5">
        <f>G39*$C$25/2</f>
        <v>0.23475060096153846</v>
      </c>
      <c r="J48" s="5">
        <f>G35+G37/2</f>
        <v>0.7415771484375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Z48" s="5"/>
    </row>
    <row r="49" spans="2:26" x14ac:dyDescent="0.25">
      <c r="B49" s="1" t="s">
        <v>23</v>
      </c>
      <c r="C49" s="5">
        <v>0</v>
      </c>
      <c r="D49" s="5">
        <v>0</v>
      </c>
      <c r="E49" s="5">
        <v>0</v>
      </c>
      <c r="F49" s="5">
        <v>0</v>
      </c>
      <c r="G49" s="5">
        <f>-I41*$C$25/2+I39*$C$25</f>
        <v>0.45385116185897439</v>
      </c>
      <c r="H49" s="5">
        <f>I39*$C$25/2</f>
        <v>0.2191005608974359</v>
      </c>
      <c r="I49" s="5">
        <f>-2*I39*$C$25+I39*$C$29</f>
        <v>-0.87350319387867292</v>
      </c>
      <c r="J49" s="5">
        <f>-I41*$C$25</f>
        <v>3.1300080128205128E-2</v>
      </c>
      <c r="K49" s="5">
        <f>I41*$C$25/2+I39*$C$25</f>
        <v>0.42255108173076922</v>
      </c>
      <c r="L49" s="5">
        <f>-I39*$C$25/2</f>
        <v>-0.2191005608974359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Z49" s="5"/>
    </row>
    <row r="50" spans="2:26" x14ac:dyDescent="0.25">
      <c r="B50" s="1" t="s">
        <v>24</v>
      </c>
      <c r="C50" s="5">
        <v>0</v>
      </c>
      <c r="D50" s="5">
        <v>0</v>
      </c>
      <c r="E50" s="5">
        <v>0</v>
      </c>
      <c r="F50" s="5">
        <v>0</v>
      </c>
      <c r="G50" s="5">
        <f>-I39*$C$25/2</f>
        <v>-0.2191005608974359</v>
      </c>
      <c r="H50" s="5">
        <f>I35-I37/2</f>
        <v>0.74169921875</v>
      </c>
      <c r="I50" s="5">
        <v>0</v>
      </c>
      <c r="J50" s="5">
        <f>-2*I35-I39*$C$25+$C$23*I35*$E$29</f>
        <v>-1.7766243374364472</v>
      </c>
      <c r="K50" s="5">
        <f>I39*$C$25/2</f>
        <v>0.2191005608974359</v>
      </c>
      <c r="L50" s="5">
        <f>I35+I37/2</f>
        <v>0.59814453125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Z50" s="5"/>
    </row>
    <row r="51" spans="2:26" x14ac:dyDescent="0.25">
      <c r="B51" s="1" t="s">
        <v>25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f>-K41*$C$25/2+K39*$C$25</f>
        <v>0.42255108173076927</v>
      </c>
      <c r="J51" s="5">
        <f>K39*$C$25/2</f>
        <v>0.20345052083333334</v>
      </c>
      <c r="K51" s="5">
        <f>-2*K39*$C$25+K39*$C$29</f>
        <v>-0.81111010860162491</v>
      </c>
      <c r="L51" s="5">
        <f>-K41*$C$25</f>
        <v>3.1300080128205128E-2</v>
      </c>
      <c r="M51" s="5">
        <f>K41*$C$25/2+K39*$C$25</f>
        <v>0.3912510016025641</v>
      </c>
      <c r="N51" s="5">
        <f>-K39*$C$25/2</f>
        <v>-0.20345052083333334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Z51" s="5"/>
    </row>
    <row r="52" spans="2:26" x14ac:dyDescent="0.25">
      <c r="B52" s="1" t="s">
        <v>26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f>-K39*$C$25/2</f>
        <v>-0.20345052083333334</v>
      </c>
      <c r="J52" s="5">
        <f>K35-K37/2</f>
        <v>0.5982666015625</v>
      </c>
      <c r="K52" s="5">
        <v>0</v>
      </c>
      <c r="L52" s="5">
        <f>-2*K35-K39*$C$25+$C$23*K35*$E$29</f>
        <v>-1.4785175885925199</v>
      </c>
      <c r="M52" s="5">
        <f>K39*$C$25/2</f>
        <v>0.20345052083333334</v>
      </c>
      <c r="N52" s="5">
        <f>K35+K37/2</f>
        <v>0.4744873046875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Z52" s="5"/>
    </row>
    <row r="53" spans="2:26" x14ac:dyDescent="0.25">
      <c r="B53" s="1" t="s">
        <v>27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f>-M41*$C$25/2+M39*$C$25</f>
        <v>0.39125100160256415</v>
      </c>
      <c r="L53" s="5">
        <f>M39*$C$25/2</f>
        <v>0.18780048076923078</v>
      </c>
      <c r="M53" s="5">
        <f>-2*M39*$C$25+M39*$C$29</f>
        <v>-0.7487170233245769</v>
      </c>
      <c r="N53" s="5">
        <f>-M41*$C$25</f>
        <v>3.1300080128205128E-2</v>
      </c>
      <c r="O53" s="5">
        <f>M41*$C$25/2+M39*$C$25</f>
        <v>0.35995092147435898</v>
      </c>
      <c r="P53" s="5">
        <f>-M39*$C$25/2</f>
        <v>-0.18780048076923078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Z53" s="5"/>
    </row>
    <row r="54" spans="2:26" x14ac:dyDescent="0.25">
      <c r="B54" s="1" t="s">
        <v>28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f>-M39*$C$25/2</f>
        <v>-0.18780048076923078</v>
      </c>
      <c r="L54" s="5">
        <f>M35-M37/2</f>
        <v>0.474609375</v>
      </c>
      <c r="M54" s="5">
        <v>0</v>
      </c>
      <c r="N54" s="5">
        <f>-2*M35-M39*$C$25+$C$23*M35*$E$29</f>
        <v>-1.218456397627617</v>
      </c>
      <c r="O54" s="5">
        <f>M39*$C$25/2</f>
        <v>0.18780048076923078</v>
      </c>
      <c r="P54" s="5">
        <f>M35+M37/2</f>
        <v>0.369140625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Z54" s="5"/>
    </row>
    <row r="55" spans="2:26" x14ac:dyDescent="0.25">
      <c r="B55" s="1" t="s">
        <v>29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f>-O41*$C$25/2+O39*$C$25</f>
        <v>0.35995092147435898</v>
      </c>
      <c r="N55" s="5">
        <f>O39*$C$25/2</f>
        <v>0.17215044070512819</v>
      </c>
      <c r="O55" s="5">
        <f>-2*O39*$C$25+O39*$C$29</f>
        <v>-0.68632393804752867</v>
      </c>
      <c r="P55" s="5">
        <f>-O41*$C$25</f>
        <v>3.1300080128205128E-2</v>
      </c>
      <c r="Q55" s="5">
        <f>O41*$C$25/2+O39*$C$25</f>
        <v>0.3286508413461538</v>
      </c>
      <c r="R55" s="5">
        <f>-O39*$C$25/2</f>
        <v>-0.17215044070512819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Z55" s="5"/>
    </row>
    <row r="56" spans="2:26" x14ac:dyDescent="0.25">
      <c r="B56" s="1" t="s">
        <v>30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f>-O39*$C$25/2</f>
        <v>-0.17215044070512819</v>
      </c>
      <c r="N56" s="5">
        <f>O35-O37/2</f>
        <v>0.3692626953125</v>
      </c>
      <c r="O56" s="5">
        <v>0</v>
      </c>
      <c r="P56" s="5">
        <f>-2*O35-O39*$C$25+$C$23*O35*$E$29</f>
        <v>-0.9935141831664287</v>
      </c>
      <c r="Q56" s="5">
        <f>O39*$C$25/2</f>
        <v>0.17215044070512819</v>
      </c>
      <c r="R56" s="5">
        <f>O35+O37/2</f>
        <v>0.2806396484375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Z56" s="5"/>
    </row>
    <row r="57" spans="2:26" x14ac:dyDescent="0.25">
      <c r="B57" s="1" t="s">
        <v>31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f>-Q41*$C$25/2+Q39*$C$25</f>
        <v>0.32865084134615385</v>
      </c>
      <c r="P57" s="5">
        <f>Q39*$C$25/2</f>
        <v>0.15650040064102563</v>
      </c>
      <c r="Q57" s="5">
        <f>-2*Q39*$C$25+Q39*$C$29</f>
        <v>-0.62393085277048066</v>
      </c>
      <c r="R57" s="5">
        <f>-Q41*$C$25</f>
        <v>3.1300080128205128E-2</v>
      </c>
      <c r="S57" s="5">
        <f>Q41*$C$25/2+Q39*$C$25</f>
        <v>0.29735076121794868</v>
      </c>
      <c r="T57" s="5">
        <f>-Q39*$C$25/2</f>
        <v>-0.15650040064102563</v>
      </c>
      <c r="U57" s="5">
        <v>0</v>
      </c>
      <c r="V57" s="5">
        <v>0</v>
      </c>
      <c r="W57" s="5">
        <v>0</v>
      </c>
      <c r="X57" s="5">
        <v>0</v>
      </c>
      <c r="Z57" s="5"/>
    </row>
    <row r="58" spans="2:26" x14ac:dyDescent="0.25">
      <c r="B58" s="1" t="s">
        <v>32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f>-Q39*$C$25/2</f>
        <v>-0.15650040064102563</v>
      </c>
      <c r="P58" s="5">
        <f>Q35-Q37/2</f>
        <v>0.28076171875</v>
      </c>
      <c r="Q58" s="5">
        <v>0</v>
      </c>
      <c r="R58" s="5">
        <f>-2*Q35-Q39*$C$25+$C$23*Q35*$E$29</f>
        <v>-0.8007643638336458</v>
      </c>
      <c r="S58" s="5">
        <f>Q39*$C$25/2</f>
        <v>0.15650040064102563</v>
      </c>
      <c r="T58" s="5">
        <f>Q35+Q37/2</f>
        <v>0.20751953125</v>
      </c>
      <c r="U58" s="5">
        <v>0</v>
      </c>
      <c r="V58" s="5">
        <v>0</v>
      </c>
      <c r="W58" s="5">
        <v>0</v>
      </c>
      <c r="X58" s="5">
        <v>0</v>
      </c>
      <c r="Z58" s="5"/>
    </row>
    <row r="59" spans="2:26" x14ac:dyDescent="0.25">
      <c r="B59" s="1" t="s">
        <v>33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f>-S41*$C$25/2+S39*$C$25</f>
        <v>0.29735076121794873</v>
      </c>
      <c r="R59" s="5">
        <f>S39*$C$25/2</f>
        <v>0.14085036057692307</v>
      </c>
      <c r="S59" s="5">
        <f>-2*S39*$C$25+S39*$C$29</f>
        <v>-0.56153776749343265</v>
      </c>
      <c r="T59" s="5">
        <f>-S41*$C$25</f>
        <v>3.1300080128205128E-2</v>
      </c>
      <c r="U59" s="5">
        <f>S41*$C$25/2+S39*$C$25</f>
        <v>0.26605068108974356</v>
      </c>
      <c r="V59" s="5">
        <f>-S39*$C$25/2</f>
        <v>-0.14085036057692307</v>
      </c>
      <c r="W59" s="5">
        <v>0</v>
      </c>
      <c r="X59" s="5">
        <v>0</v>
      </c>
      <c r="Z59" s="5"/>
    </row>
    <row r="60" spans="2:26" x14ac:dyDescent="0.25">
      <c r="B60" s="1" t="s">
        <v>34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f>-S39*$C$25/2</f>
        <v>-0.14085036057692307</v>
      </c>
      <c r="R60" s="5">
        <f>S35-S37/2</f>
        <v>0.2076416015625</v>
      </c>
      <c r="S60" s="5">
        <v>0</v>
      </c>
      <c r="T60" s="5">
        <f>-2*S35-S39*$C$25+$C$23*S35*$E$29</f>
        <v>-0.63728035825395857</v>
      </c>
      <c r="U60" s="5">
        <f>S39*$C$25/2</f>
        <v>0.14085036057692307</v>
      </c>
      <c r="V60" s="5">
        <f>S35+S37/2</f>
        <v>0.1483154296875</v>
      </c>
      <c r="W60" s="5">
        <v>0</v>
      </c>
      <c r="X60" s="5">
        <v>0</v>
      </c>
      <c r="Z60" s="5"/>
    </row>
    <row r="61" spans="2:26" x14ac:dyDescent="0.25">
      <c r="B61" s="1" t="s">
        <v>35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f>-U41*$C$25/2+U39*$C$25</f>
        <v>0.26605068108974361</v>
      </c>
      <c r="T61" s="5">
        <f>U39*$C$25/2</f>
        <v>0.12520032051282051</v>
      </c>
      <c r="U61" s="5">
        <f>-2*U39*$C$25+U39*$C$29</f>
        <v>-0.49914468221638453</v>
      </c>
      <c r="V61" s="5">
        <f>-U41*$C$25</f>
        <v>3.1300080128205128E-2</v>
      </c>
      <c r="W61" s="5">
        <f>U41*$C$25/2+U39*$C$25</f>
        <v>0.23475060096153846</v>
      </c>
      <c r="X61" s="5">
        <f>-U39*$C$25/2</f>
        <v>-0.12520032051282051</v>
      </c>
      <c r="Z61" s="5"/>
    </row>
    <row r="62" spans="2:26" x14ac:dyDescent="0.25">
      <c r="B62" s="1" t="s">
        <v>36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f>-U39*$C$25/2</f>
        <v>-0.12520032051282051</v>
      </c>
      <c r="T62" s="5">
        <f>U35-U37/2</f>
        <v>0.1484375</v>
      </c>
      <c r="U62" s="5">
        <v>0</v>
      </c>
      <c r="V62" s="5">
        <f>-2*U35-U39*$C$25+$C$23*U35*$E$29</f>
        <v>-0.50013558505205735</v>
      </c>
      <c r="W62" s="5">
        <f>U39*$C$25/2</f>
        <v>0.12520032051282051</v>
      </c>
      <c r="X62" s="5">
        <f>U35+U37/2</f>
        <v>0.1015625</v>
      </c>
      <c r="Z62" s="5"/>
    </row>
    <row r="63" spans="2:26" x14ac:dyDescent="0.25">
      <c r="B63" s="1" t="s">
        <v>15</v>
      </c>
      <c r="C63" s="5">
        <v>0</v>
      </c>
      <c r="D63" s="5">
        <v>0</v>
      </c>
      <c r="E63" s="5">
        <v>1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Z63" s="5"/>
    </row>
    <row r="64" spans="2:26" x14ac:dyDescent="0.25">
      <c r="B64" s="1" t="s">
        <v>16</v>
      </c>
      <c r="C64" s="5">
        <v>0</v>
      </c>
      <c r="D64" s="5">
        <v>0</v>
      </c>
      <c r="E64" s="5">
        <v>0</v>
      </c>
      <c r="F64" s="5">
        <v>1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Z64" s="5"/>
    </row>
    <row r="65" spans="2:26" x14ac:dyDescent="0.25">
      <c r="B65" s="1" t="s">
        <v>17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1</v>
      </c>
      <c r="U65" s="5">
        <v>0</v>
      </c>
      <c r="V65" s="5">
        <v>0</v>
      </c>
      <c r="W65" s="5">
        <v>0</v>
      </c>
      <c r="X65" s="5">
        <v>-1</v>
      </c>
      <c r="Z65" s="5"/>
    </row>
    <row r="66" spans="2:26" x14ac:dyDescent="0.25">
      <c r="B66" s="1" t="s">
        <v>18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-0.5</v>
      </c>
      <c r="T66" s="5">
        <v>0</v>
      </c>
      <c r="U66" s="5">
        <v>0</v>
      </c>
      <c r="V66" s="5">
        <v>-1</v>
      </c>
      <c r="W66" s="5">
        <v>0.5</v>
      </c>
      <c r="X66" s="5">
        <v>0</v>
      </c>
      <c r="Z66" s="5"/>
    </row>
    <row r="77" spans="2:26" x14ac:dyDescent="0.25">
      <c r="D77" s="14"/>
    </row>
    <row r="78" spans="2:26" ht="18.75" x14ac:dyDescent="0.25">
      <c r="B78" s="13" t="s">
        <v>197</v>
      </c>
      <c r="D78" s="14"/>
      <c r="E78" s="15"/>
    </row>
    <row r="79" spans="2:26" ht="18.75" x14ac:dyDescent="0.25">
      <c r="C79" s="2" t="s">
        <v>199</v>
      </c>
      <c r="D79" s="14"/>
      <c r="E79" s="15"/>
    </row>
    <row r="80" spans="2:26" x14ac:dyDescent="0.25">
      <c r="C80" s="16"/>
      <c r="D80" s="14"/>
    </row>
    <row r="81" spans="1:39" x14ac:dyDescent="0.25">
      <c r="B81" s="4" t="s">
        <v>59</v>
      </c>
      <c r="C81" s="6">
        <v>16</v>
      </c>
    </row>
    <row r="82" spans="1:39" x14ac:dyDescent="0.25">
      <c r="B82" s="9"/>
      <c r="C82" s="8">
        <f>1/C81</f>
        <v>6.25E-2</v>
      </c>
    </row>
    <row r="83" spans="1:39" x14ac:dyDescent="0.25">
      <c r="B83" s="3"/>
    </row>
    <row r="84" spans="1:39" x14ac:dyDescent="0.25">
      <c r="C84" s="18">
        <f>C22</f>
        <v>3.1200000000000002E-2</v>
      </c>
    </row>
    <row r="85" spans="1:39" ht="20.25" x14ac:dyDescent="0.35">
      <c r="B85" s="19" t="s">
        <v>203</v>
      </c>
      <c r="C85" s="18">
        <f>C23</f>
        <v>0.01</v>
      </c>
    </row>
    <row r="87" spans="1:39" x14ac:dyDescent="0.25">
      <c r="C87" s="12">
        <f>C82*C82/C84</f>
        <v>0.12520032051282051</v>
      </c>
    </row>
    <row r="88" spans="1:39" x14ac:dyDescent="0.25">
      <c r="C88" s="4"/>
    </row>
    <row r="89" spans="1:39" x14ac:dyDescent="0.25">
      <c r="A89" s="15"/>
      <c r="C89" s="20">
        <v>3.5894610558544935</v>
      </c>
      <c r="G89" s="17" t="s">
        <v>114</v>
      </c>
      <c r="H89" s="1">
        <f>1E+30*MDETERM(C107:AN144)</f>
        <v>5.4244850875221426E-7</v>
      </c>
    </row>
    <row r="90" spans="1:39" x14ac:dyDescent="0.25">
      <c r="C90" s="4"/>
      <c r="F90" s="21" t="s">
        <v>189</v>
      </c>
      <c r="G90" s="21" t="s">
        <v>190</v>
      </c>
      <c r="H90" s="21" t="s">
        <v>115</v>
      </c>
      <c r="I90" s="21" t="s">
        <v>116</v>
      </c>
    </row>
    <row r="91" spans="1:39" x14ac:dyDescent="0.25">
      <c r="B91" s="7"/>
      <c r="C91" s="20">
        <f>C82*C82*C82*C82*C89*C89</f>
        <v>1.9659775804895105E-4</v>
      </c>
      <c r="E91" s="20">
        <f>C82*C82*C89*C89</f>
        <v>5.0329026060531468E-2</v>
      </c>
      <c r="F91" s="21" t="s">
        <v>191</v>
      </c>
      <c r="G91" s="22" t="s">
        <v>192</v>
      </c>
      <c r="H91" s="22">
        <v>3.68386561202772</v>
      </c>
      <c r="I91" s="22">
        <v>3.5894610558544935</v>
      </c>
    </row>
    <row r="92" spans="1:39" x14ac:dyDescent="0.25">
      <c r="B92" s="7"/>
      <c r="C92" s="4"/>
      <c r="D92" s="3"/>
      <c r="E92" s="8"/>
    </row>
    <row r="93" spans="1:39" x14ac:dyDescent="0.25">
      <c r="B93" s="7"/>
      <c r="C93" s="7">
        <f>C31</f>
        <v>0.5</v>
      </c>
      <c r="D93" s="3"/>
      <c r="E93" s="8"/>
    </row>
    <row r="94" spans="1:39" x14ac:dyDescent="0.25">
      <c r="D94" s="16" t="s">
        <v>60</v>
      </c>
      <c r="E94" s="21">
        <v>1</v>
      </c>
      <c r="F94" s="21"/>
      <c r="G94" s="21">
        <v>2</v>
      </c>
      <c r="H94" s="21"/>
      <c r="I94" s="21">
        <v>3</v>
      </c>
      <c r="J94" s="21"/>
      <c r="K94" s="21">
        <v>4</v>
      </c>
      <c r="L94" s="21"/>
      <c r="M94" s="21">
        <v>5</v>
      </c>
      <c r="N94" s="21"/>
      <c r="O94" s="21">
        <v>6</v>
      </c>
      <c r="P94" s="21"/>
      <c r="Q94" s="21">
        <v>7</v>
      </c>
      <c r="R94" s="21"/>
      <c r="S94" s="21">
        <v>8</v>
      </c>
      <c r="T94" s="21"/>
      <c r="U94" s="21">
        <v>9</v>
      </c>
      <c r="W94" s="21">
        <v>10</v>
      </c>
      <c r="X94" s="21"/>
      <c r="Y94" s="21">
        <v>11</v>
      </c>
      <c r="Z94" s="21"/>
      <c r="AA94" s="21">
        <v>12</v>
      </c>
      <c r="AB94" s="21"/>
      <c r="AC94" s="21">
        <v>13</v>
      </c>
      <c r="AD94" s="21"/>
      <c r="AE94" s="21">
        <v>14</v>
      </c>
      <c r="AF94" s="21"/>
      <c r="AG94" s="21">
        <v>15</v>
      </c>
      <c r="AH94" s="21"/>
      <c r="AI94" s="21">
        <v>16</v>
      </c>
      <c r="AJ94" s="21"/>
      <c r="AK94" s="21">
        <v>17</v>
      </c>
      <c r="AL94" s="21"/>
      <c r="AM94" s="21"/>
    </row>
    <row r="95" spans="1:39" x14ac:dyDescent="0.25">
      <c r="E95" s="5">
        <v>0</v>
      </c>
      <c r="F95" s="5"/>
      <c r="G95" s="5">
        <f>1/C81</f>
        <v>6.25E-2</v>
      </c>
      <c r="H95" s="5"/>
      <c r="I95" s="5">
        <f>2/C81</f>
        <v>0.125</v>
      </c>
      <c r="J95" s="5"/>
      <c r="K95" s="5">
        <f>3/C81</f>
        <v>0.1875</v>
      </c>
      <c r="L95" s="5"/>
      <c r="M95" s="5">
        <f>4/C81</f>
        <v>0.25</v>
      </c>
      <c r="N95" s="5"/>
      <c r="O95" s="5">
        <f>5/C81</f>
        <v>0.3125</v>
      </c>
      <c r="P95" s="5"/>
      <c r="Q95" s="5">
        <f>6/C81</f>
        <v>0.375</v>
      </c>
      <c r="R95" s="5"/>
      <c r="S95" s="5">
        <f>7/C81</f>
        <v>0.4375</v>
      </c>
      <c r="T95" s="5"/>
      <c r="U95" s="5">
        <f>8/C81</f>
        <v>0.5</v>
      </c>
      <c r="W95" s="5">
        <f>9/C81</f>
        <v>0.5625</v>
      </c>
      <c r="X95" s="5"/>
      <c r="Y95" s="5">
        <f>10/C81</f>
        <v>0.625</v>
      </c>
      <c r="Z95" s="5"/>
      <c r="AA95" s="5">
        <f>11/C81</f>
        <v>0.6875</v>
      </c>
      <c r="AB95" s="5"/>
      <c r="AC95" s="5">
        <f>12/C81</f>
        <v>0.75</v>
      </c>
      <c r="AD95" s="5"/>
      <c r="AE95" s="5">
        <f>13/C81</f>
        <v>0.8125</v>
      </c>
      <c r="AF95" s="5"/>
      <c r="AG95" s="5">
        <f>14/C81</f>
        <v>0.875</v>
      </c>
      <c r="AH95" s="5"/>
      <c r="AI95" s="5">
        <f>15/C81</f>
        <v>0.9375</v>
      </c>
      <c r="AJ95" s="5"/>
      <c r="AK95" s="5">
        <f>16/C81</f>
        <v>1</v>
      </c>
      <c r="AL95" s="5"/>
      <c r="AM95" s="5"/>
    </row>
    <row r="96" spans="1:39" x14ac:dyDescent="0.25">
      <c r="W96" s="5"/>
    </row>
    <row r="97" spans="2:40" x14ac:dyDescent="0.25">
      <c r="E97" s="5">
        <f>POWER(1-$C$93*E95,3)</f>
        <v>1</v>
      </c>
      <c r="F97" s="11"/>
      <c r="G97" s="5">
        <f>POWER(1-$C$93*G95,3)</f>
        <v>0.909149169921875</v>
      </c>
      <c r="H97" s="11"/>
      <c r="I97" s="5">
        <f>POWER(1-$C$93*I95,3)</f>
        <v>0.823974609375</v>
      </c>
      <c r="J97" s="11"/>
      <c r="K97" s="5">
        <f>POWER(1-$C$93*K95,3)</f>
        <v>0.744293212890625</v>
      </c>
      <c r="L97" s="11"/>
      <c r="M97" s="5">
        <f>POWER(1-$C$93*M95,3)</f>
        <v>0.669921875</v>
      </c>
      <c r="N97" s="11"/>
      <c r="O97" s="5">
        <f>POWER(1-$C$93*O95,3)</f>
        <v>0.600677490234375</v>
      </c>
      <c r="P97" s="11"/>
      <c r="Q97" s="5">
        <f>POWER(1-$C$93*Q95,3)</f>
        <v>0.536376953125</v>
      </c>
      <c r="R97" s="11"/>
      <c r="S97" s="5">
        <f>POWER(1-$C$93*S95,3)</f>
        <v>0.476837158203125</v>
      </c>
      <c r="T97" s="11"/>
      <c r="U97" s="5">
        <f>POWER(1-$C$93*U95,3)</f>
        <v>0.421875</v>
      </c>
      <c r="W97" s="5">
        <f>POWER(1-$C$93*W95,3)</f>
        <v>0.371307373046875</v>
      </c>
      <c r="Y97" s="5">
        <f>POWER(1-$C$93*Y95,3)</f>
        <v>0.324951171875</v>
      </c>
      <c r="AA97" s="5">
        <f>POWER(1-$C$93*AA95,3)</f>
        <v>0.282623291015625</v>
      </c>
      <c r="AC97" s="5">
        <f>POWER(1-$C$93*AC95,3)</f>
        <v>0.244140625</v>
      </c>
      <c r="AE97" s="5">
        <f>POWER(1-$C$93*AE95,3)</f>
        <v>0.209320068359375</v>
      </c>
      <c r="AG97" s="5">
        <f>POWER(1-$C$93*AG95,3)</f>
        <v>0.177978515625</v>
      </c>
      <c r="AI97" s="5">
        <f>POWER(1-$C$93*AI95,3)</f>
        <v>0.149932861328125</v>
      </c>
      <c r="AK97" s="5">
        <f>POWER(1-$C$93*AK95,3)</f>
        <v>0.125</v>
      </c>
    </row>
    <row r="98" spans="2:40" x14ac:dyDescent="0.25"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21"/>
      <c r="W98" s="5"/>
      <c r="X98" s="21"/>
      <c r="Y98" s="5"/>
      <c r="AA98" s="5"/>
      <c r="AC98" s="5"/>
      <c r="AE98" s="5"/>
      <c r="AG98" s="5"/>
      <c r="AI98" s="5"/>
      <c r="AK98" s="5"/>
    </row>
    <row r="99" spans="2:40" x14ac:dyDescent="0.25">
      <c r="E99" s="5">
        <f>-3*$C$82*$C$93*POWER(1-$C$93*E95,2)</f>
        <v>-9.375E-2</v>
      </c>
      <c r="F99" s="5"/>
      <c r="G99" s="5">
        <f>-3*$C$82*$C$93*POWER(1-$C$93*G95,2)</f>
        <v>-8.7982177734375E-2</v>
      </c>
      <c r="H99" s="5"/>
      <c r="I99" s="5">
        <f>-3*$C$82*$C$93*POWER(1-$C$93*I95,2)</f>
        <v>-8.23974609375E-2</v>
      </c>
      <c r="J99" s="5"/>
      <c r="K99" s="5">
        <f>-3*$C$82*$C$93*POWER(1-$C$93*K95,2)</f>
        <v>-7.6995849609375E-2</v>
      </c>
      <c r="L99" s="5"/>
      <c r="M99" s="5">
        <f>-3*$C$82*$C$93*POWER(1-$C$93*M95,2)</f>
        <v>-7.177734375E-2</v>
      </c>
      <c r="N99" s="5"/>
      <c r="O99" s="5">
        <f>-3*$C$82*$C$93*POWER(1-$C$93*O95,2)</f>
        <v>-6.6741943359375E-2</v>
      </c>
      <c r="P99" s="5"/>
      <c r="Q99" s="5">
        <f>-3*$C$82*$C$93*POWER(1-$C$93*Q95,2)</f>
        <v>-6.18896484375E-2</v>
      </c>
      <c r="R99" s="5"/>
      <c r="S99" s="5">
        <f>-3*$C$82*$C$93*POWER(1-$C$93*S95,2)</f>
        <v>-5.7220458984375E-2</v>
      </c>
      <c r="T99" s="5"/>
      <c r="U99" s="5">
        <f>-3*$C$82*$C$93*POWER(1-$C$93*U95,2)</f>
        <v>-5.2734375E-2</v>
      </c>
      <c r="V99" s="21"/>
      <c r="W99" s="5">
        <f>-3*$C$82*$C$93*POWER(1-$C$93*W95,2)</f>
        <v>-4.8431396484375E-2</v>
      </c>
      <c r="X99" s="21"/>
      <c r="Y99" s="5">
        <f>-3*$C$82*$C$93*POWER(1-$C$93*Y95,2)</f>
        <v>-4.43115234375E-2</v>
      </c>
      <c r="AA99" s="5">
        <f>-3*$C$82*$C$93*POWER(1-$C$93*AA95,2)</f>
        <v>-4.0374755859375E-2</v>
      </c>
      <c r="AC99" s="5">
        <f>-3*$C$82*$C$93*POWER(1-$C$93*AC95,2)</f>
        <v>-3.662109375E-2</v>
      </c>
      <c r="AE99" s="5">
        <f>-3*$C$82*$C$93*POWER(1-$C$93*AE95,2)</f>
        <v>-3.3050537109375E-2</v>
      </c>
      <c r="AG99" s="5">
        <f>-3*$C$82*$C$93*POWER(1-$C$93*AG95,2)</f>
        <v>-2.96630859375E-2</v>
      </c>
      <c r="AI99" s="5">
        <f>-3*$C$82*$C$93*POWER(1-$C$93*AI95,2)</f>
        <v>-2.6458740234375E-2</v>
      </c>
      <c r="AK99" s="5">
        <f>-3*$C$82*$C$93*POWER(1-$C$93*AK95,2)</f>
        <v>-2.34375E-2</v>
      </c>
    </row>
    <row r="100" spans="2:40" x14ac:dyDescent="0.25"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W100" s="11"/>
      <c r="Y100" s="11"/>
      <c r="AA100" s="11"/>
      <c r="AC100" s="11"/>
      <c r="AE100" s="11"/>
      <c r="AG100" s="11"/>
      <c r="AI100" s="11"/>
      <c r="AK100" s="11"/>
    </row>
    <row r="101" spans="2:40" x14ac:dyDescent="0.25">
      <c r="E101" s="5">
        <f>1-$C$93*E95</f>
        <v>1</v>
      </c>
      <c r="F101" s="5"/>
      <c r="G101" s="5">
        <f>1-$C$93*G95</f>
        <v>0.96875</v>
      </c>
      <c r="H101" s="5"/>
      <c r="I101" s="5">
        <f>1-$C$93*I95</f>
        <v>0.9375</v>
      </c>
      <c r="J101" s="5"/>
      <c r="K101" s="5">
        <f>1-$C$93*K95</f>
        <v>0.90625</v>
      </c>
      <c r="L101" s="5"/>
      <c r="M101" s="5">
        <f>1-$C$93*M95</f>
        <v>0.875</v>
      </c>
      <c r="N101" s="5"/>
      <c r="O101" s="5">
        <f>1-$C$93*O95</f>
        <v>0.84375</v>
      </c>
      <c r="P101" s="5"/>
      <c r="Q101" s="5">
        <f>1-$C$93*Q95</f>
        <v>0.8125</v>
      </c>
      <c r="R101" s="5"/>
      <c r="S101" s="5">
        <f>1-$C$93*S95</f>
        <v>0.78125</v>
      </c>
      <c r="T101" s="5"/>
      <c r="U101" s="5">
        <f>1-$C$93*U95</f>
        <v>0.75</v>
      </c>
      <c r="W101" s="5">
        <f>1-$C$93*W95</f>
        <v>0.71875</v>
      </c>
      <c r="Y101" s="5">
        <f>1-$C$93*Y95</f>
        <v>0.6875</v>
      </c>
      <c r="AA101" s="5">
        <f>1-$C$93*AA95</f>
        <v>0.65625</v>
      </c>
      <c r="AC101" s="5">
        <f>1-$C$93*AC95</f>
        <v>0.625</v>
      </c>
      <c r="AE101" s="5">
        <f>1-$C$93*AE95</f>
        <v>0.59375</v>
      </c>
      <c r="AG101" s="5">
        <f>1-$C$93*AG95</f>
        <v>0.5625</v>
      </c>
      <c r="AI101" s="5">
        <f>1-$C$93*AI95</f>
        <v>0.53125</v>
      </c>
      <c r="AK101" s="5">
        <f>1-$C$93*AK95</f>
        <v>0.5</v>
      </c>
    </row>
    <row r="102" spans="2:40" x14ac:dyDescent="0.25">
      <c r="E102" s="5"/>
      <c r="F102" s="11"/>
      <c r="G102" s="5"/>
      <c r="H102" s="11"/>
      <c r="I102" s="5"/>
      <c r="J102" s="11"/>
      <c r="K102" s="5"/>
      <c r="L102" s="11"/>
      <c r="M102" s="5"/>
      <c r="N102" s="11"/>
      <c r="O102" s="5"/>
      <c r="P102" s="11"/>
      <c r="Q102" s="5"/>
      <c r="R102" s="11"/>
      <c r="S102" s="5"/>
      <c r="T102" s="11"/>
      <c r="U102" s="5"/>
      <c r="W102" s="5"/>
      <c r="Y102" s="5"/>
      <c r="AA102" s="5"/>
      <c r="AC102" s="5"/>
      <c r="AE102" s="5"/>
      <c r="AG102" s="5"/>
      <c r="AI102" s="5"/>
      <c r="AK102" s="5"/>
    </row>
    <row r="103" spans="2:40" x14ac:dyDescent="0.25">
      <c r="E103" s="5">
        <f>-$C$82*$C$93</f>
        <v>-3.125E-2</v>
      </c>
      <c r="F103" s="5"/>
      <c r="G103" s="5">
        <f>-$C$82*$C$93</f>
        <v>-3.125E-2</v>
      </c>
      <c r="H103" s="5"/>
      <c r="I103" s="5">
        <f>-$C$82*$C$93</f>
        <v>-3.125E-2</v>
      </c>
      <c r="J103" s="5"/>
      <c r="K103" s="5">
        <f>-$C$82*$C$93</f>
        <v>-3.125E-2</v>
      </c>
      <c r="L103" s="5"/>
      <c r="M103" s="5">
        <f>-$C$82*$C$93</f>
        <v>-3.125E-2</v>
      </c>
      <c r="N103" s="5"/>
      <c r="O103" s="5">
        <f>-$C$82*$C$93</f>
        <v>-3.125E-2</v>
      </c>
      <c r="P103" s="5"/>
      <c r="Q103" s="5">
        <f>-$C$82*$C$93</f>
        <v>-3.125E-2</v>
      </c>
      <c r="R103" s="5"/>
      <c r="S103" s="5">
        <f>-$C$82*$C$93</f>
        <v>-3.125E-2</v>
      </c>
      <c r="T103" s="11"/>
      <c r="U103" s="5">
        <f>-$C$82*$C$93</f>
        <v>-3.125E-2</v>
      </c>
      <c r="W103" s="5">
        <f>-$C$82*$C$93</f>
        <v>-3.125E-2</v>
      </c>
      <c r="Y103" s="5">
        <f>-$C$82*$C$93</f>
        <v>-3.125E-2</v>
      </c>
      <c r="AA103" s="5">
        <f>-$C$82*$C$93</f>
        <v>-3.125E-2</v>
      </c>
      <c r="AC103" s="5">
        <f>-$C$82*$C$93</f>
        <v>-3.125E-2</v>
      </c>
      <c r="AE103" s="5">
        <f>-$C$82*$C$93</f>
        <v>-3.125E-2</v>
      </c>
      <c r="AG103" s="5">
        <f>-$C$82*$C$93</f>
        <v>-3.125E-2</v>
      </c>
      <c r="AI103" s="5">
        <f>-$C$82*$C$93</f>
        <v>-3.125E-2</v>
      </c>
      <c r="AK103" s="5">
        <f>-$C$82*$C$93</f>
        <v>-3.125E-2</v>
      </c>
    </row>
    <row r="104" spans="2:40" x14ac:dyDescent="0.25">
      <c r="E104" s="21"/>
      <c r="G104" s="21"/>
      <c r="I104" s="21"/>
      <c r="K104" s="21"/>
      <c r="M104" s="21"/>
      <c r="O104" s="21"/>
      <c r="Q104" s="21"/>
      <c r="S104" s="21"/>
      <c r="U104" s="5"/>
      <c r="W104" s="5"/>
    </row>
    <row r="105" spans="2:40" x14ac:dyDescent="0.25">
      <c r="E105" s="21"/>
      <c r="G105" s="21"/>
      <c r="I105" s="21"/>
      <c r="K105" s="21"/>
      <c r="M105" s="21"/>
      <c r="O105" s="21"/>
      <c r="Q105" s="21"/>
      <c r="S105" s="21"/>
      <c r="U105" s="5"/>
    </row>
    <row r="106" spans="2:40" x14ac:dyDescent="0.25">
      <c r="C106" s="10" t="s">
        <v>0</v>
      </c>
      <c r="D106" s="10" t="s">
        <v>61</v>
      </c>
      <c r="E106" s="10" t="s">
        <v>1</v>
      </c>
      <c r="F106" s="10" t="s">
        <v>62</v>
      </c>
      <c r="G106" s="10" t="s">
        <v>2</v>
      </c>
      <c r="H106" s="10" t="s">
        <v>63</v>
      </c>
      <c r="I106" s="10" t="s">
        <v>3</v>
      </c>
      <c r="J106" s="10" t="s">
        <v>64</v>
      </c>
      <c r="K106" s="10" t="s">
        <v>4</v>
      </c>
      <c r="L106" s="10" t="s">
        <v>65</v>
      </c>
      <c r="M106" s="10" t="s">
        <v>5</v>
      </c>
      <c r="N106" s="10" t="s">
        <v>66</v>
      </c>
      <c r="O106" s="10" t="s">
        <v>6</v>
      </c>
      <c r="P106" s="10" t="s">
        <v>67</v>
      </c>
      <c r="Q106" s="10" t="s">
        <v>7</v>
      </c>
      <c r="R106" s="10" t="s">
        <v>68</v>
      </c>
      <c r="S106" s="10" t="s">
        <v>8</v>
      </c>
      <c r="T106" s="10" t="s">
        <v>69</v>
      </c>
      <c r="U106" s="10" t="s">
        <v>9</v>
      </c>
      <c r="V106" s="10" t="s">
        <v>70</v>
      </c>
      <c r="W106" s="10" t="s">
        <v>10</v>
      </c>
      <c r="X106" s="10" t="s">
        <v>71</v>
      </c>
      <c r="Y106" s="10" t="s">
        <v>11</v>
      </c>
      <c r="Z106" s="10" t="s">
        <v>72</v>
      </c>
      <c r="AA106" s="10" t="s">
        <v>12</v>
      </c>
      <c r="AB106" s="10" t="s">
        <v>73</v>
      </c>
      <c r="AC106" s="10" t="s">
        <v>13</v>
      </c>
      <c r="AD106" s="10" t="s">
        <v>74</v>
      </c>
      <c r="AE106" s="10" t="s">
        <v>14</v>
      </c>
      <c r="AF106" s="10" t="s">
        <v>75</v>
      </c>
      <c r="AG106" s="10" t="s">
        <v>45</v>
      </c>
      <c r="AH106" s="10" t="s">
        <v>76</v>
      </c>
      <c r="AI106" s="10" t="s">
        <v>46</v>
      </c>
      <c r="AJ106" s="10" t="s">
        <v>77</v>
      </c>
      <c r="AK106" s="10" t="s">
        <v>47</v>
      </c>
      <c r="AL106" s="10" t="s">
        <v>78</v>
      </c>
      <c r="AM106" s="10" t="s">
        <v>48</v>
      </c>
      <c r="AN106" s="10" t="s">
        <v>79</v>
      </c>
    </row>
    <row r="107" spans="2:40" x14ac:dyDescent="0.25">
      <c r="B107" s="1" t="s">
        <v>19</v>
      </c>
      <c r="C107" s="5">
        <f>-E103*$C$87/2+E101*$C$87</f>
        <v>0.12715657552083334</v>
      </c>
      <c r="D107" s="5">
        <f>E101*$C$87/2</f>
        <v>6.2600160256410256E-2</v>
      </c>
      <c r="E107" s="5">
        <f>-2*E101*$C$87+E101*$C$91</f>
        <v>-0.25020404326759205</v>
      </c>
      <c r="F107" s="5">
        <f>-E103*$C$87</f>
        <v>3.912510016025641E-3</v>
      </c>
      <c r="G107" s="5">
        <f>E103*$C$87/2+E101*$C$87</f>
        <v>0.1232440655048077</v>
      </c>
      <c r="H107" s="5">
        <f>-E101*$C$87/2</f>
        <v>-6.2600160256410256E-2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</row>
    <row r="108" spans="2:40" x14ac:dyDescent="0.25">
      <c r="B108" s="1" t="s">
        <v>20</v>
      </c>
      <c r="C108" s="5">
        <f>-E101*$C$87/2</f>
        <v>-6.2600160256410256E-2</v>
      </c>
      <c r="D108" s="5">
        <f>E97-E99/2</f>
        <v>1.046875</v>
      </c>
      <c r="E108" s="5">
        <v>0</v>
      </c>
      <c r="F108" s="5">
        <f>-2*E97-E101*$C$87+$C$85*E97*$E$91</f>
        <v>-2.1246970302522152</v>
      </c>
      <c r="G108" s="5">
        <f>E101*$C$87/2</f>
        <v>6.2600160256410256E-2</v>
      </c>
      <c r="H108" s="5">
        <f>E97+E99/2</f>
        <v>0.953125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</row>
    <row r="109" spans="2:40" x14ac:dyDescent="0.25">
      <c r="B109" s="1" t="s">
        <v>21</v>
      </c>
      <c r="C109" s="5">
        <v>0</v>
      </c>
      <c r="D109" s="5">
        <v>0</v>
      </c>
      <c r="E109" s="5">
        <f>-G103*$C$87/2+G101*$C$87</f>
        <v>0.12324406550480768</v>
      </c>
      <c r="F109" s="5">
        <f>G101*$C$87/2</f>
        <v>6.0643905248397433E-2</v>
      </c>
      <c r="G109" s="5">
        <f>-2*G101*$C$87+G101*$C$91</f>
        <v>-0.24238516691547982</v>
      </c>
      <c r="H109" s="5">
        <f>-G103*$C$87</f>
        <v>3.912510016025641E-3</v>
      </c>
      <c r="I109" s="5">
        <f>G103*$C$87/2+G101*$C$87</f>
        <v>0.11933155548878205</v>
      </c>
      <c r="J109" s="5">
        <f>-G101*$C$87/2</f>
        <v>-6.0643905248397433E-2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</row>
    <row r="110" spans="2:40" x14ac:dyDescent="0.25">
      <c r="B110" s="1" t="s">
        <v>22</v>
      </c>
      <c r="C110" s="5">
        <v>0</v>
      </c>
      <c r="D110" s="5">
        <v>0</v>
      </c>
      <c r="E110" s="5">
        <f>-G101*$C$87/2</f>
        <v>-6.0643905248397433E-2</v>
      </c>
      <c r="F110" s="5">
        <f>G97-G99/2</f>
        <v>0.9531402587890625</v>
      </c>
      <c r="G110" s="5">
        <v>0</v>
      </c>
      <c r="H110" s="5">
        <f>-2*G97-G101*$C$87+$C$85*G97*$E$91</f>
        <v>-1.9391285844178858</v>
      </c>
      <c r="I110" s="5">
        <f>G101*$C$87/2</f>
        <v>6.0643905248397433E-2</v>
      </c>
      <c r="J110" s="5">
        <f>G97+G99/2</f>
        <v>0.8651580810546875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</row>
    <row r="111" spans="2:40" x14ac:dyDescent="0.25">
      <c r="B111" s="1" t="s">
        <v>23</v>
      </c>
      <c r="C111" s="5">
        <v>0</v>
      </c>
      <c r="D111" s="5">
        <v>0</v>
      </c>
      <c r="E111" s="5">
        <v>0</v>
      </c>
      <c r="F111" s="5">
        <v>0</v>
      </c>
      <c r="G111" s="5">
        <f>-I103*$C$87/2+I101*$C$87</f>
        <v>0.11933155548878205</v>
      </c>
      <c r="H111" s="5">
        <f>I101*$C$87/2</f>
        <v>5.8687650240384616E-2</v>
      </c>
      <c r="I111" s="5">
        <f>-2*I101*$C$87+I101*$C$91</f>
        <v>-0.23456629056336759</v>
      </c>
      <c r="J111" s="5">
        <f>-I103*$C$87</f>
        <v>3.912510016025641E-3</v>
      </c>
      <c r="K111" s="5">
        <f>I103*$C$87/2+I101*$C$87</f>
        <v>0.11541904547275642</v>
      </c>
      <c r="L111" s="5">
        <f>-I101*$C$87/2</f>
        <v>-5.8687650240384616E-2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</row>
    <row r="112" spans="2:40" x14ac:dyDescent="0.25">
      <c r="B112" s="1" t="s">
        <v>24</v>
      </c>
      <c r="C112" s="5">
        <v>0</v>
      </c>
      <c r="D112" s="5">
        <v>0</v>
      </c>
      <c r="E112" s="5">
        <v>0</v>
      </c>
      <c r="F112" s="5">
        <v>0</v>
      </c>
      <c r="G112" s="5">
        <f>-I101*$C$87/2</f>
        <v>-5.8687650240384616E-2</v>
      </c>
      <c r="H112" s="5">
        <f>I97-I99/2</f>
        <v>0.86517333984375</v>
      </c>
      <c r="I112" s="5">
        <v>0</v>
      </c>
      <c r="J112" s="5">
        <f>-2*I97-I101*$C$87+$C$85*I97*$E$91</f>
        <v>-1.7649098208348846</v>
      </c>
      <c r="K112" s="5">
        <f>I101*$C$87/2</f>
        <v>5.8687650240384616E-2</v>
      </c>
      <c r="L112" s="5">
        <f>I97+I99/2</f>
        <v>0.78277587890625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</row>
    <row r="113" spans="2:40" x14ac:dyDescent="0.25">
      <c r="B113" s="1" t="s">
        <v>25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f>-K103*$C$87/2+K101*$C$87</f>
        <v>0.1154190454727564</v>
      </c>
      <c r="J113" s="5">
        <f>K101*$C$87/2</f>
        <v>5.6731395232371792E-2</v>
      </c>
      <c r="K113" s="5">
        <f>-2*K101*$C$87+K101*$C$91</f>
        <v>-0.2267474142112553</v>
      </c>
      <c r="L113" s="5">
        <f>-K103*$C$87</f>
        <v>3.912510016025641E-3</v>
      </c>
      <c r="M113" s="5">
        <f>K103*$C$87/2+K101*$C$87</f>
        <v>0.11150653545673077</v>
      </c>
      <c r="N113" s="5">
        <f>-K101*$C$87/2</f>
        <v>-5.6731395232371792E-2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</row>
    <row r="114" spans="2:40" x14ac:dyDescent="0.25">
      <c r="B114" s="1" t="s">
        <v>26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f>-K101*$C$87/2</f>
        <v>-5.6731395232371792E-2</v>
      </c>
      <c r="J114" s="5">
        <f>K97-K99/2</f>
        <v>0.7827911376953125</v>
      </c>
      <c r="K114" s="5">
        <v>0</v>
      </c>
      <c r="L114" s="5">
        <f>-2*K97-K101*$C$87+$C$85*K97*$E$91</f>
        <v>-1.6016746207209112</v>
      </c>
      <c r="M114" s="5">
        <f>K101*$C$87/2</f>
        <v>5.6731395232371792E-2</v>
      </c>
      <c r="N114" s="5">
        <f>K97+K99/2</f>
        <v>0.7057952880859375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</row>
    <row r="115" spans="2:40" x14ac:dyDescent="0.25">
      <c r="B115" s="1" t="s">
        <v>27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f>-M103*$C$87/2+M101*$C$87</f>
        <v>0.11150653545673077</v>
      </c>
      <c r="L115" s="5">
        <f>M101*$C$87/2</f>
        <v>5.4775140224358976E-2</v>
      </c>
      <c r="M115" s="5">
        <f>-2*M101*$C$87+M101*$C$91</f>
        <v>-0.21892853785914307</v>
      </c>
      <c r="N115" s="5">
        <f>-M103*$C$87</f>
        <v>3.912510016025641E-3</v>
      </c>
      <c r="O115" s="5">
        <f>M103*$C$87/2+M101*$C$87</f>
        <v>0.10759402544070513</v>
      </c>
      <c r="P115" s="5">
        <f>-M101*$C$87/2</f>
        <v>-5.4775140224358976E-2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</row>
    <row r="116" spans="2:40" x14ac:dyDescent="0.25">
      <c r="B116" s="1" t="s">
        <v>28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f>-M101*$C$87/2</f>
        <v>-5.4775140224358976E-2</v>
      </c>
      <c r="L116" s="5">
        <f>M97-M99/2</f>
        <v>0.705810546875</v>
      </c>
      <c r="M116" s="5">
        <v>0</v>
      </c>
      <c r="N116" s="5">
        <f>-2*M97-M101*$C$87+$C$85*M97*$E$91</f>
        <v>-1.4490568652936642</v>
      </c>
      <c r="O116" s="5">
        <f>M101*$C$87/2</f>
        <v>5.4775140224358976E-2</v>
      </c>
      <c r="P116" s="5">
        <f>M97+M99/2</f>
        <v>0.634033203125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</row>
    <row r="117" spans="2:40" x14ac:dyDescent="0.25">
      <c r="B117" s="1" t="s">
        <v>29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f>-O103*$C$87/2+O101*$C$87</f>
        <v>0.10759402544070512</v>
      </c>
      <c r="N117" s="5">
        <f>O101*$C$87/2</f>
        <v>5.2818885216346152E-2</v>
      </c>
      <c r="O117" s="5">
        <f>-2*O101*$C$87+O101*$C$91</f>
        <v>-0.21110966150703081</v>
      </c>
      <c r="P117" s="5">
        <f>-O103*$C$87</f>
        <v>3.912510016025641E-3</v>
      </c>
      <c r="Q117" s="5">
        <f>O103*$C$87/2+O101*$C$87</f>
        <v>0.10368151542467949</v>
      </c>
      <c r="R117" s="5">
        <f>-O101*$C$87/2</f>
        <v>-5.2818885216346152E-2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</row>
    <row r="118" spans="2:40" x14ac:dyDescent="0.25">
      <c r="B118" s="1" t="s">
        <v>30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f>-O101*$C$87/2</f>
        <v>-5.2818885216346152E-2</v>
      </c>
      <c r="N118" s="5">
        <f>O97-O99/2</f>
        <v>0.6340484619140625</v>
      </c>
      <c r="O118" s="5">
        <v>0</v>
      </c>
      <c r="P118" s="5">
        <f>-2*O97-O101*$C$87+$C$85*O97*$E$91</f>
        <v>-1.3066904357708424</v>
      </c>
      <c r="Q118" s="5">
        <f>O101*$C$87/2</f>
        <v>5.2818885216346152E-2</v>
      </c>
      <c r="R118" s="5">
        <f>O97+O99/2</f>
        <v>0.5673065185546875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</row>
    <row r="119" spans="2:40" x14ac:dyDescent="0.25">
      <c r="B119" s="1" t="s">
        <v>31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f>-Q103*$C$87/2+Q101*$C$87</f>
        <v>0.10368151542467949</v>
      </c>
      <c r="P119" s="5">
        <f>Q101*$C$87/2</f>
        <v>5.0862630208333336E-2</v>
      </c>
      <c r="Q119" s="5">
        <f>-2*Q101*$C$87+Q101*$C$91</f>
        <v>-0.20329078515491858</v>
      </c>
      <c r="R119" s="5">
        <f>-Q103*$C$87</f>
        <v>3.912510016025641E-3</v>
      </c>
      <c r="S119" s="5">
        <f>Q103*$C$87/2+Q101*$C$87</f>
        <v>9.9769005408653855E-2</v>
      </c>
      <c r="T119" s="5">
        <f>-Q101*$C$87/2</f>
        <v>-5.0862630208333336E-2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</row>
    <row r="120" spans="2:40" x14ac:dyDescent="0.25">
      <c r="B120" s="1" t="s">
        <v>32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f>-Q101*$C$87/2</f>
        <v>-5.0862630208333336E-2</v>
      </c>
      <c r="P120" s="5">
        <f>Q97-Q99/2</f>
        <v>0.56732177734375</v>
      </c>
      <c r="Q120" s="5">
        <v>0</v>
      </c>
      <c r="R120" s="5">
        <f>-2*Q97-Q101*$C$87+$C$85*Q97*$E$91</f>
        <v>-1.1742092133701458</v>
      </c>
      <c r="S120" s="5">
        <f>Q101*$C$87/2</f>
        <v>5.0862630208333336E-2</v>
      </c>
      <c r="T120" s="5">
        <f>Q97+Q99/2</f>
        <v>0.50543212890625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</row>
    <row r="121" spans="2:40" x14ac:dyDescent="0.25">
      <c r="B121" s="1" t="s">
        <v>33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f>-S103*$C$87/2+S101*$C$87</f>
        <v>9.9769005408653841E-2</v>
      </c>
      <c r="R121" s="5">
        <f>S101*$C$87/2</f>
        <v>4.8906375200320512E-2</v>
      </c>
      <c r="S121" s="5">
        <f>-2*S101*$C$87+S101*$C$91</f>
        <v>-0.19547190880280629</v>
      </c>
      <c r="T121" s="5">
        <f>-S103*$C$87</f>
        <v>3.912510016025641E-3</v>
      </c>
      <c r="U121" s="5">
        <f>S103*$C$87/2+S101*$C$87</f>
        <v>9.5856495392628208E-2</v>
      </c>
      <c r="V121" s="5">
        <f>-S101*$C$87/2</f>
        <v>-4.8906375200320512E-2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</row>
    <row r="122" spans="2:40" x14ac:dyDescent="0.25">
      <c r="B122" s="1" t="s">
        <v>34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f>-S101*$C$87/2</f>
        <v>-4.8906375200320512E-2</v>
      </c>
      <c r="R122" s="5">
        <f>S97-S99/2</f>
        <v>0.5054473876953125</v>
      </c>
      <c r="S122" s="5">
        <v>0</v>
      </c>
      <c r="T122" s="5">
        <f>-2*S97-S101*$C$87+$C$85*S97*$E$91</f>
        <v>-1.0512470793092725</v>
      </c>
      <c r="U122" s="5">
        <f>S101*$C$87/2</f>
        <v>4.8906375200320512E-2</v>
      </c>
      <c r="V122" s="5">
        <f>S97+S99/2</f>
        <v>0.4482269287109375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</row>
    <row r="123" spans="2:40" x14ac:dyDescent="0.25">
      <c r="B123" s="1" t="s">
        <v>35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f>-U103*$C$87/2+U101*$C$87</f>
        <v>9.5856495392628208E-2</v>
      </c>
      <c r="T123" s="5">
        <f>U101*$C$87/2</f>
        <v>4.6950120192307696E-2</v>
      </c>
      <c r="U123" s="5">
        <f>-2*U101*$C$87+U101*$C$91</f>
        <v>-0.18765303245069406</v>
      </c>
      <c r="V123" s="5">
        <f>-U103*$C$87</f>
        <v>3.912510016025641E-3</v>
      </c>
      <c r="W123" s="5">
        <f>U103*$C$87/2+U101*$C$87</f>
        <v>9.1943985376602574E-2</v>
      </c>
      <c r="X123" s="5">
        <f>-U101*$C$87/2</f>
        <v>-4.6950120192307696E-2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</row>
    <row r="124" spans="2:40" x14ac:dyDescent="0.25">
      <c r="B124" s="1" t="s">
        <v>36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f>-U101*$C$87/2</f>
        <v>-4.6950120192307696E-2</v>
      </c>
      <c r="T124" s="5">
        <f>U97-U99/2</f>
        <v>0.4482421875</v>
      </c>
      <c r="U124" s="5">
        <v>0</v>
      </c>
      <c r="V124" s="5">
        <f>-2*U97-U101*$C$87+$C$85*U97*$E$91</f>
        <v>-0.93743791480592253</v>
      </c>
      <c r="W124" s="5">
        <f>U101*$C$87/2</f>
        <v>4.6950120192307696E-2</v>
      </c>
      <c r="X124" s="5">
        <f>U97+U99/2</f>
        <v>0.3955078125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</row>
    <row r="125" spans="2:40" x14ac:dyDescent="0.25">
      <c r="B125" s="1" t="s">
        <v>37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f>-W103*$C$87/2+W101*$C$87</f>
        <v>9.1943985376602561E-2</v>
      </c>
      <c r="V125" s="5">
        <f>W101*$C$87/2</f>
        <v>4.4993865184294872E-2</v>
      </c>
      <c r="W125" s="5">
        <f>-2*W101*$C$87+W101*$C$91</f>
        <v>-0.1798341560985818</v>
      </c>
      <c r="X125" s="5">
        <f>-W103*$C$87</f>
        <v>3.912510016025641E-3</v>
      </c>
      <c r="Y125" s="5">
        <f>W103*$C$87/2+W101*$C$87</f>
        <v>8.8031475360576927E-2</v>
      </c>
      <c r="Z125" s="5">
        <f>-W101*$C$87/2</f>
        <v>-4.4993865184294872E-2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</row>
    <row r="126" spans="2:40" x14ac:dyDescent="0.25">
      <c r="B126" s="1" t="s">
        <v>38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f>-W101*$C$87/2</f>
        <v>-4.4993865184294872E-2</v>
      </c>
      <c r="V126" s="5">
        <f>W97-W99/2</f>
        <v>0.3955230712890625</v>
      </c>
      <c r="W126" s="5">
        <v>0</v>
      </c>
      <c r="X126" s="5">
        <f>-2*W97-W101*$C$87+$C$85*W97*$E$91</f>
        <v>-0.83241560107779433</v>
      </c>
      <c r="Y126" s="5">
        <f>W101*$C$87/2</f>
        <v>4.4993865184294872E-2</v>
      </c>
      <c r="Z126" s="5">
        <f>W97+W99/2</f>
        <v>0.3470916748046875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</row>
    <row r="127" spans="2:40" x14ac:dyDescent="0.25">
      <c r="B127" s="1" t="s">
        <v>39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f>-Y103*$C$87/2+Y101*$C$87</f>
        <v>8.8031475360576913E-2</v>
      </c>
      <c r="X127" s="5">
        <f>Y101*$C$87/2</f>
        <v>4.3037610176282048E-2</v>
      </c>
      <c r="Y127" s="5">
        <f>-2*Y101*$C$87+Y101*$C$91</f>
        <v>-0.17201527974646955</v>
      </c>
      <c r="Z127" s="5">
        <f>-Y103*$C$87</f>
        <v>3.912510016025641E-3</v>
      </c>
      <c r="AA127" s="5">
        <f>Y103*$C$87/2+Y101*$C$87</f>
        <v>8.411896534455128E-2</v>
      </c>
      <c r="AB127" s="5">
        <f>-Y101*$C$87/2</f>
        <v>-4.3037610176282048E-2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</row>
    <row r="128" spans="2:40" x14ac:dyDescent="0.25">
      <c r="B128" s="1" t="s">
        <v>40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f>-Y101*$C$87/2</f>
        <v>-4.3037610176282048E-2</v>
      </c>
      <c r="X128" s="5">
        <f>Y97-Y99/2</f>
        <v>0.34710693359375</v>
      </c>
      <c r="Y128" s="5">
        <v>0</v>
      </c>
      <c r="Z128" s="5">
        <f>-2*Y97-Y101*$C$87+$C$85*Y97*$E$91</f>
        <v>-0.73581401934258717</v>
      </c>
      <c r="AA128" s="5">
        <f>Y101*$C$87/2</f>
        <v>4.3037610176282048E-2</v>
      </c>
      <c r="AB128" s="5">
        <f>Y97+Y99/2</f>
        <v>0.30279541015625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</row>
    <row r="129" spans="2:40" x14ac:dyDescent="0.25">
      <c r="B129" s="1" t="s">
        <v>41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f>-AA103*$C$87/2+AA101*$C$87</f>
        <v>8.411896534455128E-2</v>
      </c>
      <c r="Z129" s="5">
        <f>AA101*$C$87/2</f>
        <v>4.1081355168269232E-2</v>
      </c>
      <c r="AA129" s="5">
        <f>-2*AA101*$C$87+AA101*$C$91</f>
        <v>-0.16419640339435732</v>
      </c>
      <c r="AB129" s="5">
        <f>-AA103*$C$87</f>
        <v>3.912510016025641E-3</v>
      </c>
      <c r="AC129" s="5">
        <f>AA103*$C$87/2+AA101*$C$87</f>
        <v>8.0206455328525647E-2</v>
      </c>
      <c r="AD129" s="5">
        <f>-AA101*$C$87/2</f>
        <v>-4.1081355168269232E-2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</row>
    <row r="130" spans="2:40" x14ac:dyDescent="0.25">
      <c r="B130" s="1" t="s">
        <v>42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f>-AA101*$C$87/2</f>
        <v>-4.1081355168269232E-2</v>
      </c>
      <c r="Z130" s="5">
        <f>AA97-AA99/2</f>
        <v>0.3028106689453125</v>
      </c>
      <c r="AA130" s="5">
        <v>0</v>
      </c>
      <c r="AB130" s="5">
        <f>-2*AA97-AA101*$C$87+$C$85*AA97*$E$91</f>
        <v>-0.64726705081800007</v>
      </c>
      <c r="AC130" s="5">
        <f>AA101*$C$87/2</f>
        <v>4.1081355168269232E-2</v>
      </c>
      <c r="AD130" s="5">
        <f>AA97+AA99/2</f>
        <v>0.2624359130859375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</row>
    <row r="131" spans="2:40" x14ac:dyDescent="0.25">
      <c r="B131" s="1" t="s">
        <v>43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f>-AC103*$C$87/2+AC101*$C$87</f>
        <v>8.0206455328525633E-2</v>
      </c>
      <c r="AB131" s="5">
        <f>AC101*$C$87/2</f>
        <v>3.9125100160256408E-2</v>
      </c>
      <c r="AC131" s="5">
        <f>-2*AC101*$C$87+AC101*$C$91</f>
        <v>-0.15637752704224503</v>
      </c>
      <c r="AD131" s="5">
        <f>-AC103*$C$87</f>
        <v>3.912510016025641E-3</v>
      </c>
      <c r="AE131" s="5">
        <f>AC103*$C$87/2+AC101*$C$87</f>
        <v>7.62939453125E-2</v>
      </c>
      <c r="AF131" s="5">
        <f>-AC101*$C$87/2</f>
        <v>-3.9125100160256408E-2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</row>
    <row r="132" spans="2:40" x14ac:dyDescent="0.25">
      <c r="B132" s="1" t="s">
        <v>44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f>-AC101*$C$87/2</f>
        <v>-3.9125100160256408E-2</v>
      </c>
      <c r="AB132" s="5">
        <f>AC97-AC99/2</f>
        <v>0.262451171875</v>
      </c>
      <c r="AC132" s="5">
        <v>0</v>
      </c>
      <c r="AD132" s="5">
        <f>-2*AC97-AC101*$C$87+$C$85*AC97*$E$91</f>
        <v>-0.56640857672173217</v>
      </c>
      <c r="AE132" s="5">
        <f>AC101*$C$87/2</f>
        <v>3.9125100160256408E-2</v>
      </c>
      <c r="AF132" s="5">
        <f>AC97+AC99/2</f>
        <v>0.225830078125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</row>
    <row r="133" spans="2:40" x14ac:dyDescent="0.25">
      <c r="B133" s="1" t="s">
        <v>49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f>-AE103*$C$87/2+AE101*$C$87</f>
        <v>7.62939453125E-2</v>
      </c>
      <c r="AD133" s="5">
        <f>AE101*$C$87/2</f>
        <v>3.7168845152243592E-2</v>
      </c>
      <c r="AE133" s="5">
        <f>-2*AE101*$C$87+AE101*$C$91</f>
        <v>-0.1485586506901328</v>
      </c>
      <c r="AF133" s="5">
        <f>-AE103*$C$87</f>
        <v>3.912510016025641E-3</v>
      </c>
      <c r="AG133" s="5">
        <f>AE103*$C$87/2+AE101*$C$87</f>
        <v>7.2381435296474367E-2</v>
      </c>
      <c r="AH133" s="5">
        <f>-AE101*$C$87/2</f>
        <v>-3.7168845152243592E-2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</row>
    <row r="134" spans="2:40" x14ac:dyDescent="0.25">
      <c r="B134" s="1" t="s">
        <v>50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f>-AE101*$C$87/2</f>
        <v>-3.7168845152243592E-2</v>
      </c>
      <c r="AD134" s="5">
        <f>AE97-AE99/2</f>
        <v>0.2258453369140625</v>
      </c>
      <c r="AE134" s="5">
        <v>0</v>
      </c>
      <c r="AF134" s="5">
        <f>-2*AE97-AE101*$C$87+$C$85*AE97*$E$91</f>
        <v>-0.49287247827148267</v>
      </c>
      <c r="AG134" s="5">
        <f>AE101*$C$87/2</f>
        <v>3.7168845152243592E-2</v>
      </c>
      <c r="AH134" s="5">
        <f>AE97+AE99/2</f>
        <v>0.1927947998046875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</row>
    <row r="135" spans="2:40" x14ac:dyDescent="0.25">
      <c r="B135" s="1" t="s">
        <v>51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f>-AG103*$C$87/2+AG101*$C$87</f>
        <v>7.2381435296474353E-2</v>
      </c>
      <c r="AF135" s="5">
        <f>AG101*$C$87/2</f>
        <v>3.5212590144230768E-2</v>
      </c>
      <c r="AG135" s="5">
        <f>-2*AG101*$C$87+AG101*$C$91</f>
        <v>-0.14073977433802054</v>
      </c>
      <c r="AH135" s="5">
        <f>-AG103*$C$87</f>
        <v>3.912510016025641E-3</v>
      </c>
      <c r="AI135" s="5">
        <f>AG103*$C$87/2+AG101*$C$87</f>
        <v>6.846892528044872E-2</v>
      </c>
      <c r="AJ135" s="5">
        <f>-AG101*$C$87/2</f>
        <v>-3.5212590144230768E-2</v>
      </c>
      <c r="AK135" s="5">
        <v>0</v>
      </c>
      <c r="AL135" s="5">
        <v>0</v>
      </c>
      <c r="AM135" s="5">
        <v>0</v>
      </c>
      <c r="AN135" s="5">
        <v>0</v>
      </c>
    </row>
    <row r="136" spans="2:40" x14ac:dyDescent="0.25">
      <c r="B136" s="1" t="s">
        <v>52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f>-AG101*$C$87/2</f>
        <v>-3.5212590144230768E-2</v>
      </c>
      <c r="AF136" s="5">
        <f>AG97-AG99/2</f>
        <v>0.19281005859375</v>
      </c>
      <c r="AG136" s="5">
        <v>0</v>
      </c>
      <c r="AH136" s="5">
        <f>-2*AG97-AG101*$C$87+$C$85*AG97*$E$91</f>
        <v>-0.42629263668495049</v>
      </c>
      <c r="AI136" s="5">
        <f>AG101*$C$87/2</f>
        <v>3.5212590144230768E-2</v>
      </c>
      <c r="AJ136" s="5">
        <f>AG97+AG99/2</f>
        <v>0.16314697265625</v>
      </c>
      <c r="AK136" s="5">
        <v>0</v>
      </c>
      <c r="AL136" s="5">
        <v>0</v>
      </c>
      <c r="AM136" s="5">
        <v>0</v>
      </c>
      <c r="AN136" s="5">
        <v>0</v>
      </c>
    </row>
    <row r="137" spans="2:40" x14ac:dyDescent="0.25">
      <c r="B137" s="1" t="s">
        <v>53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f>-AI103*$C$87/2+AI101*$C$87</f>
        <v>6.846892528044872E-2</v>
      </c>
      <c r="AH137" s="5">
        <f>AI101*$C$87/2</f>
        <v>3.3256335136217952E-2</v>
      </c>
      <c r="AI137" s="5">
        <f>-2*AI101*$C$87+AI101*$C$91</f>
        <v>-0.13292089798590831</v>
      </c>
      <c r="AJ137" s="5">
        <f>-AI103*$C$87</f>
        <v>3.912510016025641E-3</v>
      </c>
      <c r="AK137" s="5">
        <f>AI103*$C$87/2+AI101*$C$87</f>
        <v>6.4556415264423087E-2</v>
      </c>
      <c r="AL137" s="5">
        <f>-AI101*$C$87/2</f>
        <v>-3.3256335136217952E-2</v>
      </c>
      <c r="AM137" s="5">
        <v>0</v>
      </c>
      <c r="AN137" s="5">
        <v>0</v>
      </c>
    </row>
    <row r="138" spans="2:40" x14ac:dyDescent="0.25">
      <c r="B138" s="1" t="s">
        <v>54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f>-AI101*$C$87/2</f>
        <v>-3.3256335136217952E-2</v>
      </c>
      <c r="AH138" s="5">
        <f>AI97-AI99/2</f>
        <v>0.1631622314453125</v>
      </c>
      <c r="AI138" s="5">
        <v>0</v>
      </c>
      <c r="AJ138" s="5">
        <f>-2*AI97-AI101*$C$87+$C$85*AI97*$E$91</f>
        <v>-0.36630293317983476</v>
      </c>
      <c r="AK138" s="5">
        <f>AI101*$C$87/2</f>
        <v>3.3256335136217952E-2</v>
      </c>
      <c r="AL138" s="5">
        <f>AI97+AI99/2</f>
        <v>0.1367034912109375</v>
      </c>
      <c r="AM138" s="5">
        <v>0</v>
      </c>
      <c r="AN138" s="5">
        <v>0</v>
      </c>
    </row>
    <row r="139" spans="2:40" x14ac:dyDescent="0.25">
      <c r="B139" s="1" t="s">
        <v>55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f>-AK103*$C$87/2+AK101*$C$87</f>
        <v>6.4556415264423073E-2</v>
      </c>
      <c r="AJ139" s="5">
        <f>AK101*$C$87/2</f>
        <v>3.1300080128205128E-2</v>
      </c>
      <c r="AK139" s="5">
        <f>-2*AK101*$C$87+AK101*$C$91</f>
        <v>-0.12510202163379602</v>
      </c>
      <c r="AL139" s="5">
        <f>-AK103*$C$87</f>
        <v>3.912510016025641E-3</v>
      </c>
      <c r="AM139" s="5">
        <f>AK103*$C$87/2+AK101*$C$87</f>
        <v>6.0643905248397433E-2</v>
      </c>
      <c r="AN139" s="5">
        <f>-AK101*$C$87/2</f>
        <v>-3.1300080128205128E-2</v>
      </c>
    </row>
    <row r="140" spans="2:40" x14ac:dyDescent="0.25">
      <c r="B140" s="1" t="s">
        <v>56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f>-AK101*$C$87/2</f>
        <v>-3.1300080128205128E-2</v>
      </c>
      <c r="AJ140" s="5">
        <f>AK97-AK99/2</f>
        <v>0.13671875</v>
      </c>
      <c r="AK140" s="5">
        <v>0</v>
      </c>
      <c r="AL140" s="5">
        <f>-2*AK97-AK101*$C$87+$C$85*AK97*$E$91</f>
        <v>-0.31253724897383456</v>
      </c>
      <c r="AM140" s="5">
        <f>AK101*$C$87/2</f>
        <v>3.1300080128205128E-2</v>
      </c>
      <c r="AN140" s="5">
        <f>AK97+AK99/2</f>
        <v>0.11328125</v>
      </c>
    </row>
    <row r="141" spans="2:40" x14ac:dyDescent="0.25">
      <c r="B141" s="1" t="s">
        <v>15</v>
      </c>
      <c r="C141" s="5">
        <v>0</v>
      </c>
      <c r="D141" s="5">
        <v>0</v>
      </c>
      <c r="E141" s="5">
        <v>1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</row>
    <row r="142" spans="2:40" x14ac:dyDescent="0.25">
      <c r="B142" s="1" t="s">
        <v>16</v>
      </c>
      <c r="C142" s="5">
        <v>0</v>
      </c>
      <c r="D142" s="5">
        <v>0</v>
      </c>
      <c r="E142" s="5">
        <v>0</v>
      </c>
      <c r="F142" s="5">
        <v>1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</row>
    <row r="143" spans="2:40" x14ac:dyDescent="0.25">
      <c r="B143" s="1" t="s">
        <v>57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1</v>
      </c>
      <c r="AK143" s="5">
        <v>0</v>
      </c>
      <c r="AL143" s="5">
        <v>0</v>
      </c>
      <c r="AM143" s="5">
        <v>0</v>
      </c>
      <c r="AN143" s="5">
        <v>-1</v>
      </c>
    </row>
    <row r="144" spans="2:40" x14ac:dyDescent="0.25">
      <c r="B144" s="1" t="s">
        <v>58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-0.5</v>
      </c>
      <c r="AJ144" s="5">
        <v>0</v>
      </c>
      <c r="AK144" s="5">
        <v>0</v>
      </c>
      <c r="AL144" s="5">
        <v>-1</v>
      </c>
      <c r="AM144" s="5">
        <v>0.5</v>
      </c>
      <c r="AN144" s="5">
        <v>0</v>
      </c>
    </row>
    <row r="151" spans="2:5" ht="18.75" x14ac:dyDescent="0.25">
      <c r="B151" s="13" t="s">
        <v>197</v>
      </c>
    </row>
    <row r="152" spans="2:5" ht="18.75" x14ac:dyDescent="0.25">
      <c r="C152" s="2" t="s">
        <v>200</v>
      </c>
      <c r="D152" s="14"/>
      <c r="E152" s="15"/>
    </row>
    <row r="153" spans="2:5" x14ac:dyDescent="0.25">
      <c r="C153" s="23"/>
      <c r="D153" s="14"/>
      <c r="E153" s="15"/>
    </row>
    <row r="154" spans="2:5" x14ac:dyDescent="0.25">
      <c r="C154" s="16"/>
      <c r="D154" s="14"/>
    </row>
    <row r="155" spans="2:5" x14ac:dyDescent="0.25">
      <c r="B155" s="4" t="s">
        <v>59</v>
      </c>
      <c r="C155" s="6">
        <v>24</v>
      </c>
    </row>
    <row r="156" spans="2:5" x14ac:dyDescent="0.25">
      <c r="B156" s="9"/>
      <c r="C156" s="8">
        <f>1/C155</f>
        <v>4.1666666666666664E-2</v>
      </c>
    </row>
    <row r="157" spans="2:5" x14ac:dyDescent="0.25">
      <c r="B157" s="3"/>
    </row>
    <row r="158" spans="2:5" x14ac:dyDescent="0.25">
      <c r="C158" s="18">
        <f>C22</f>
        <v>3.1200000000000002E-2</v>
      </c>
    </row>
    <row r="159" spans="2:5" ht="20.25" x14ac:dyDescent="0.35">
      <c r="B159" s="19" t="s">
        <v>203</v>
      </c>
      <c r="C159" s="18">
        <f>C23</f>
        <v>0.01</v>
      </c>
    </row>
    <row r="161" spans="1:55" x14ac:dyDescent="0.25">
      <c r="C161" s="12">
        <f>C156*C156/C158</f>
        <v>5.5644586894586887E-2</v>
      </c>
    </row>
    <row r="162" spans="1:55" x14ac:dyDescent="0.25">
      <c r="C162" s="4"/>
    </row>
    <row r="163" spans="1:55" x14ac:dyDescent="0.25">
      <c r="A163" s="15"/>
      <c r="C163" s="20">
        <v>3.5724899577104683</v>
      </c>
      <c r="G163" s="17" t="s">
        <v>114</v>
      </c>
      <c r="H163" s="1">
        <f>1E+50*MDETERM(C181:BD234)</f>
        <v>2.5756369495000308E-7</v>
      </c>
    </row>
    <row r="164" spans="1:55" x14ac:dyDescent="0.25">
      <c r="C164" s="4"/>
      <c r="F164" s="21" t="s">
        <v>189</v>
      </c>
      <c r="G164" s="21" t="s">
        <v>190</v>
      </c>
      <c r="H164" s="21" t="s">
        <v>115</v>
      </c>
      <c r="I164" s="21" t="s">
        <v>116</v>
      </c>
      <c r="J164" s="21" t="s">
        <v>119</v>
      </c>
    </row>
    <row r="165" spans="1:55" x14ac:dyDescent="0.25">
      <c r="B165" s="7"/>
      <c r="C165" s="20">
        <f>C156*C156*C156*C156*C163*C163</f>
        <v>3.8467774938338342E-5</v>
      </c>
      <c r="E165" s="20">
        <f>C156*C156*C163*C163</f>
        <v>2.2157438364482886E-2</v>
      </c>
      <c r="F165" s="21" t="s">
        <v>191</v>
      </c>
      <c r="G165" s="22" t="s">
        <v>192</v>
      </c>
      <c r="H165" s="22">
        <v>3.68386561202772</v>
      </c>
      <c r="I165" s="22">
        <v>3.5894610558544935</v>
      </c>
      <c r="J165" s="22">
        <v>3.5724899577104683</v>
      </c>
    </row>
    <row r="166" spans="1:55" x14ac:dyDescent="0.25">
      <c r="B166" s="7"/>
      <c r="C166" s="4"/>
      <c r="D166" s="3"/>
      <c r="E166" s="8"/>
    </row>
    <row r="167" spans="1:55" x14ac:dyDescent="0.25">
      <c r="B167" s="7"/>
      <c r="C167" s="7">
        <f>C31</f>
        <v>0.5</v>
      </c>
      <c r="D167" s="3"/>
      <c r="E167" s="8"/>
    </row>
    <row r="168" spans="1:55" x14ac:dyDescent="0.25">
      <c r="D168" s="16" t="s">
        <v>60</v>
      </c>
      <c r="E168" s="21">
        <v>1</v>
      </c>
      <c r="F168" s="21"/>
      <c r="G168" s="21">
        <v>2</v>
      </c>
      <c r="H168" s="21"/>
      <c r="I168" s="21">
        <v>3</v>
      </c>
      <c r="J168" s="21"/>
      <c r="K168" s="21">
        <v>4</v>
      </c>
      <c r="L168" s="21"/>
      <c r="M168" s="21">
        <v>5</v>
      </c>
      <c r="N168" s="21"/>
      <c r="O168" s="21">
        <v>6</v>
      </c>
      <c r="P168" s="21"/>
      <c r="Q168" s="21">
        <v>7</v>
      </c>
      <c r="R168" s="21"/>
      <c r="S168" s="21">
        <v>8</v>
      </c>
      <c r="T168" s="21"/>
      <c r="U168" s="21">
        <v>9</v>
      </c>
      <c r="W168" s="21">
        <v>10</v>
      </c>
      <c r="X168" s="21"/>
      <c r="Y168" s="21">
        <v>11</v>
      </c>
      <c r="Z168" s="21"/>
      <c r="AA168" s="21">
        <v>12</v>
      </c>
      <c r="AB168" s="21"/>
      <c r="AC168" s="21">
        <v>13</v>
      </c>
      <c r="AD168" s="21"/>
      <c r="AE168" s="21">
        <v>14</v>
      </c>
      <c r="AF168" s="21"/>
      <c r="AG168" s="21">
        <v>15</v>
      </c>
      <c r="AH168" s="21"/>
      <c r="AI168" s="21">
        <v>16</v>
      </c>
      <c r="AJ168" s="21"/>
      <c r="AK168" s="21">
        <v>17</v>
      </c>
      <c r="AL168" s="21"/>
      <c r="AM168" s="21">
        <v>18</v>
      </c>
      <c r="AN168" s="21"/>
      <c r="AO168" s="21">
        <v>19</v>
      </c>
      <c r="AP168" s="21"/>
      <c r="AQ168" s="21">
        <v>20</v>
      </c>
      <c r="AR168" s="21"/>
      <c r="AS168" s="21">
        <v>21</v>
      </c>
      <c r="AT168" s="21"/>
      <c r="AU168" s="21">
        <v>22</v>
      </c>
      <c r="AV168" s="21"/>
      <c r="AW168" s="21">
        <v>23</v>
      </c>
      <c r="AX168" s="21"/>
      <c r="AY168" s="21">
        <v>24</v>
      </c>
      <c r="AZ168" s="21"/>
      <c r="BA168" s="21">
        <v>25</v>
      </c>
      <c r="BB168" s="21"/>
      <c r="BC168" s="21"/>
    </row>
    <row r="169" spans="1:55" x14ac:dyDescent="0.25">
      <c r="E169" s="5">
        <v>0</v>
      </c>
      <c r="F169" s="5"/>
      <c r="G169" s="5">
        <f>1/C155</f>
        <v>4.1666666666666664E-2</v>
      </c>
      <c r="H169" s="5"/>
      <c r="I169" s="5">
        <f>2/C155</f>
        <v>8.3333333333333329E-2</v>
      </c>
      <c r="J169" s="5"/>
      <c r="K169" s="5">
        <f>3/C155</f>
        <v>0.125</v>
      </c>
      <c r="L169" s="5"/>
      <c r="M169" s="5">
        <f>4/C155</f>
        <v>0.16666666666666666</v>
      </c>
      <c r="N169" s="5"/>
      <c r="O169" s="5">
        <f>5/C155</f>
        <v>0.20833333333333334</v>
      </c>
      <c r="P169" s="5"/>
      <c r="Q169" s="5">
        <f>6/C155</f>
        <v>0.25</v>
      </c>
      <c r="R169" s="5"/>
      <c r="S169" s="5">
        <f>7/C155</f>
        <v>0.29166666666666669</v>
      </c>
      <c r="T169" s="5"/>
      <c r="U169" s="5">
        <f>8/C155</f>
        <v>0.33333333333333331</v>
      </c>
      <c r="W169" s="5">
        <f>9/C155</f>
        <v>0.375</v>
      </c>
      <c r="X169" s="5"/>
      <c r="Y169" s="5">
        <f>10/C155</f>
        <v>0.41666666666666669</v>
      </c>
      <c r="Z169" s="5"/>
      <c r="AA169" s="5">
        <f>11/C155</f>
        <v>0.45833333333333331</v>
      </c>
      <c r="AB169" s="5"/>
      <c r="AC169" s="5">
        <f>12/C155</f>
        <v>0.5</v>
      </c>
      <c r="AD169" s="5"/>
      <c r="AE169" s="5">
        <f>13/C155</f>
        <v>0.54166666666666663</v>
      </c>
      <c r="AF169" s="5"/>
      <c r="AG169" s="5">
        <f>14/C155</f>
        <v>0.58333333333333337</v>
      </c>
      <c r="AH169" s="5"/>
      <c r="AI169" s="5">
        <f>15/C155</f>
        <v>0.625</v>
      </c>
      <c r="AJ169" s="5"/>
      <c r="AK169" s="5">
        <f>16/C155</f>
        <v>0.66666666666666663</v>
      </c>
      <c r="AL169" s="5"/>
      <c r="AM169" s="5">
        <f>17/C155</f>
        <v>0.70833333333333337</v>
      </c>
      <c r="AO169" s="5">
        <f>18/C155</f>
        <v>0.75</v>
      </c>
      <c r="AP169" s="5"/>
      <c r="AQ169" s="5">
        <f>19/C155</f>
        <v>0.79166666666666663</v>
      </c>
      <c r="AR169" s="5"/>
      <c r="AS169" s="5">
        <f>20/C155</f>
        <v>0.83333333333333337</v>
      </c>
      <c r="AT169" s="5"/>
      <c r="AU169" s="5">
        <f>21/C155</f>
        <v>0.875</v>
      </c>
      <c r="AV169" s="5"/>
      <c r="AW169" s="5">
        <f>22/C155</f>
        <v>0.91666666666666663</v>
      </c>
      <c r="AX169" s="5"/>
      <c r="AY169" s="5">
        <f>23/C155</f>
        <v>0.95833333333333337</v>
      </c>
      <c r="AZ169" s="5"/>
      <c r="BA169" s="5">
        <f>24/C155</f>
        <v>1</v>
      </c>
    </row>
    <row r="170" spans="1:55" x14ac:dyDescent="0.25">
      <c r="W170" s="5"/>
    </row>
    <row r="171" spans="1:55" x14ac:dyDescent="0.25">
      <c r="E171" s="5">
        <f>POWER(1-$C$167*E169,3)</f>
        <v>1</v>
      </c>
      <c r="F171" s="11"/>
      <c r="G171" s="5">
        <f>POWER(1-$C$167*G169,3)</f>
        <v>0.93879304108796291</v>
      </c>
      <c r="H171" s="11"/>
      <c r="I171" s="5">
        <f>POWER(1-$C$167*I169,3)</f>
        <v>0.88013599537037057</v>
      </c>
      <c r="J171" s="11"/>
      <c r="K171" s="5">
        <f>POWER(1-$C$167*K169,3)</f>
        <v>0.823974609375</v>
      </c>
      <c r="L171" s="11"/>
      <c r="M171" s="5">
        <f>POWER(1-$C$167*M169,3)</f>
        <v>0.77025462962962954</v>
      </c>
      <c r="N171" s="11"/>
      <c r="O171" s="5">
        <f>POWER(1-$C$167*O169,3)</f>
        <v>0.71892180266203709</v>
      </c>
      <c r="P171" s="11"/>
      <c r="Q171" s="5">
        <f>POWER(1-$C$167*Q169,3)</f>
        <v>0.669921875</v>
      </c>
      <c r="R171" s="11"/>
      <c r="S171" s="5">
        <f>POWER(1-$C$167*S169,3)</f>
        <v>0.62320059317129628</v>
      </c>
      <c r="T171" s="11"/>
      <c r="U171" s="5">
        <f>POWER(1-$C$167*U169,3)</f>
        <v>0.57870370370370383</v>
      </c>
      <c r="W171" s="5">
        <f>POWER(1-$C$167*W169,3)</f>
        <v>0.536376953125</v>
      </c>
      <c r="Y171" s="5">
        <f>POWER(1-$C$167*Y169,3)</f>
        <v>0.49616608796296291</v>
      </c>
      <c r="AA171" s="5">
        <f>POWER(1-$C$167*AA169,3)</f>
        <v>0.45801685474537041</v>
      </c>
      <c r="AC171" s="5">
        <f>POWER(1-$C$167*AC169,3)</f>
        <v>0.421875</v>
      </c>
      <c r="AE171" s="5">
        <f>POWER(1-$C$167*AE169,3)</f>
        <v>0.38768627025462976</v>
      </c>
      <c r="AG171" s="5">
        <f>POWER(1-$C$167*AG169,3)</f>
        <v>0.35539641203703698</v>
      </c>
      <c r="AI171" s="5">
        <f>POWER(1-$C$167*AI169,3)</f>
        <v>0.324951171875</v>
      </c>
      <c r="AK171" s="5">
        <f>POWER(1-$C$167*AK169,3)</f>
        <v>0.29629629629629639</v>
      </c>
      <c r="AM171" s="5">
        <f>POWER(1-$C$167*AM169,3)</f>
        <v>0.26937753182870361</v>
      </c>
      <c r="AO171" s="5">
        <f>POWER(1-$C$167*AO169,3)</f>
        <v>0.244140625</v>
      </c>
      <c r="AQ171" s="5">
        <f>POWER(1-$C$167*AQ169,3)</f>
        <v>0.22053132233796305</v>
      </c>
      <c r="AS171" s="5">
        <f>POWER(1-$C$167*AS169,3)</f>
        <v>0.19849537037037029</v>
      </c>
      <c r="AU171" s="5">
        <f>POWER(1-$C$167*AU169,3)</f>
        <v>0.177978515625</v>
      </c>
      <c r="AW171" s="5">
        <f>POWER(1-$C$167*AW169,3)</f>
        <v>0.15892650462962968</v>
      </c>
      <c r="AY171" s="5">
        <f>POWER(1-$C$167*AY169,3)</f>
        <v>0.14128508391203698</v>
      </c>
      <c r="BA171" s="5">
        <f>POWER(1-$C$167*BA169,3)</f>
        <v>0.125</v>
      </c>
    </row>
    <row r="172" spans="1:55" x14ac:dyDescent="0.25"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21"/>
      <c r="W172" s="5"/>
      <c r="X172" s="21"/>
      <c r="Y172" s="5"/>
      <c r="AA172" s="5"/>
      <c r="AC172" s="5"/>
      <c r="AE172" s="5"/>
      <c r="AG172" s="5"/>
      <c r="AI172" s="5"/>
      <c r="AK172" s="5"/>
      <c r="AM172" s="5"/>
      <c r="AO172" s="5"/>
      <c r="AQ172" s="5"/>
      <c r="AS172" s="5"/>
      <c r="AU172" s="5"/>
      <c r="AW172" s="5"/>
      <c r="AY172" s="5"/>
      <c r="BA172" s="5"/>
    </row>
    <row r="173" spans="1:55" x14ac:dyDescent="0.25">
      <c r="E173" s="5">
        <f>-3*$C$156*$C$167*POWER(1-$C$167*E169,2)</f>
        <v>-6.25E-2</v>
      </c>
      <c r="F173" s="5"/>
      <c r="G173" s="5">
        <f>-3*$C$156*$C$167*POWER(1-$C$167*G169,2)</f>
        <v>-5.9922960069444441E-2</v>
      </c>
      <c r="H173" s="5"/>
      <c r="I173" s="5">
        <f>-3*$C$156*$C$167*POWER(1-$C$167*I169,2)</f>
        <v>-5.7400173611111119E-2</v>
      </c>
      <c r="J173" s="5"/>
      <c r="K173" s="5">
        <f>-3*$C$156*$C$167*POWER(1-$C$167*K169,2)</f>
        <v>-5.4931640625E-2</v>
      </c>
      <c r="L173" s="5"/>
      <c r="M173" s="5">
        <f>-3*$C$156*$C$167*POWER(1-$C$167*M169,2)</f>
        <v>-5.2517361111111105E-2</v>
      </c>
      <c r="N173" s="5"/>
      <c r="O173" s="5">
        <f>-3*$C$156*$C$167*POWER(1-$C$167*O169,2)</f>
        <v>-5.0157335069444448E-2</v>
      </c>
      <c r="P173" s="5"/>
      <c r="Q173" s="5">
        <f>-3*$C$156*$C$167*POWER(1-$C$167*Q169,2)</f>
        <v>-4.78515625E-2</v>
      </c>
      <c r="R173" s="5"/>
      <c r="S173" s="5">
        <f>-3*$C$156*$C$167*POWER(1-$C$167*S169,2)</f>
        <v>-4.5600043402777776E-2</v>
      </c>
      <c r="T173" s="5"/>
      <c r="U173" s="5">
        <f>-3*$C$156*$C$167*POWER(1-$C$167*U169,2)</f>
        <v>-4.3402777777777783E-2</v>
      </c>
      <c r="V173" s="21"/>
      <c r="W173" s="5">
        <f>-3*$C$156*$C$167*POWER(1-$C$167*W169,2)</f>
        <v>-4.1259765625E-2</v>
      </c>
      <c r="X173" s="21"/>
      <c r="Y173" s="5">
        <f>-3*$C$156*$C$167*POWER(1-$C$167*Y169,2)</f>
        <v>-3.9171006944444441E-2</v>
      </c>
      <c r="AA173" s="5">
        <f>-3*$C$156*$C$167*POWER(1-$C$167*AA169,2)</f>
        <v>-3.7136501736111112E-2</v>
      </c>
      <c r="AC173" s="5">
        <f>-3*$C$156*$C$167*POWER(1-$C$167*AC169,2)</f>
        <v>-3.515625E-2</v>
      </c>
      <c r="AE173" s="5">
        <f>-3*$C$156*$C$167*POWER(1-$C$167*AE169,2)</f>
        <v>-3.3230251736111119E-2</v>
      </c>
      <c r="AG173" s="5">
        <f>-3*$C$156*$C$167*POWER(1-$C$167*AG169,2)</f>
        <v>-3.1358506944444441E-2</v>
      </c>
      <c r="AI173" s="5">
        <f>-3*$C$156*$C$167*POWER(1-$C$167*AI169,2)</f>
        <v>-2.9541015625E-2</v>
      </c>
      <c r="AK173" s="5">
        <f>-3*$C$156*$C$167*POWER(1-$C$167*AK169,2)</f>
        <v>-2.7777777777777783E-2</v>
      </c>
      <c r="AM173" s="5">
        <f>-3*$C$156*$C$167*POWER(1-$C$167*AM169,2)</f>
        <v>-2.6068793402777773E-2</v>
      </c>
      <c r="AO173" s="5">
        <f>-3*$C$156*$C$167*POWER(1-$C$167*AO169,2)</f>
        <v>-2.44140625E-2</v>
      </c>
      <c r="AQ173" s="5">
        <f>-3*$C$156*$C$167*POWER(1-$C$167*AQ169,2)</f>
        <v>-2.2813585069444451E-2</v>
      </c>
      <c r="AS173" s="5">
        <f>-3*$C$156*$C$167*POWER(1-$C$167*AS169,2)</f>
        <v>-2.1267361111111105E-2</v>
      </c>
      <c r="AU173" s="5">
        <f>-3*$C$156*$C$167*POWER(1-$C$167*AU169,2)</f>
        <v>-1.9775390625E-2</v>
      </c>
      <c r="AW173" s="5">
        <f>-3*$C$156*$C$167*POWER(1-$C$167*AW169,2)</f>
        <v>-1.8337673611111115E-2</v>
      </c>
      <c r="AY173" s="5">
        <f>-3*$C$156*$C$167*POWER(1-$C$167*AY169,2)</f>
        <v>-1.6954210069444441E-2</v>
      </c>
      <c r="BA173" s="5">
        <f>-3*$C$156*$C$167*POWER(1-$C$167*BA169,2)</f>
        <v>-1.5625E-2</v>
      </c>
    </row>
    <row r="174" spans="1:55" x14ac:dyDescent="0.25"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W174" s="11"/>
      <c r="Y174" s="11"/>
      <c r="AA174" s="11"/>
      <c r="AC174" s="11"/>
      <c r="AE174" s="11"/>
      <c r="AG174" s="11"/>
      <c r="AI174" s="11"/>
      <c r="AK174" s="11"/>
      <c r="AM174" s="11"/>
      <c r="AO174" s="11"/>
      <c r="AQ174" s="11"/>
      <c r="AS174" s="11"/>
      <c r="AU174" s="11"/>
      <c r="AW174" s="11"/>
      <c r="AY174" s="11"/>
      <c r="BA174" s="11"/>
    </row>
    <row r="175" spans="1:55" x14ac:dyDescent="0.25">
      <c r="E175" s="5">
        <f>1-$C$167*E169</f>
        <v>1</v>
      </c>
      <c r="F175" s="5"/>
      <c r="G175" s="5">
        <f>1-$C$167*G169</f>
        <v>0.97916666666666663</v>
      </c>
      <c r="H175" s="5"/>
      <c r="I175" s="5">
        <f>1-$C$167*I169</f>
        <v>0.95833333333333337</v>
      </c>
      <c r="J175" s="5"/>
      <c r="K175" s="5">
        <f>1-$C$167*K169</f>
        <v>0.9375</v>
      </c>
      <c r="L175" s="5"/>
      <c r="M175" s="5">
        <f>1-$C$167*M169</f>
        <v>0.91666666666666663</v>
      </c>
      <c r="N175" s="5"/>
      <c r="O175" s="5">
        <f>1-$C$167*O169</f>
        <v>0.89583333333333337</v>
      </c>
      <c r="P175" s="5"/>
      <c r="Q175" s="5">
        <f>1-$C$167*Q169</f>
        <v>0.875</v>
      </c>
      <c r="R175" s="5"/>
      <c r="S175" s="5">
        <f>1-$C$167*S169</f>
        <v>0.85416666666666663</v>
      </c>
      <c r="T175" s="5"/>
      <c r="U175" s="5">
        <f>1-$C$167*U169</f>
        <v>0.83333333333333337</v>
      </c>
      <c r="W175" s="5">
        <f>1-$C$167*W169</f>
        <v>0.8125</v>
      </c>
      <c r="Y175" s="5">
        <f>1-$C$167*Y169</f>
        <v>0.79166666666666663</v>
      </c>
      <c r="AA175" s="5">
        <f>1-$C$167*AA169</f>
        <v>0.77083333333333337</v>
      </c>
      <c r="AC175" s="5">
        <f>1-$C$167*AC169</f>
        <v>0.75</v>
      </c>
      <c r="AE175" s="5">
        <f>1-$C$167*AE169</f>
        <v>0.72916666666666674</v>
      </c>
      <c r="AG175" s="5">
        <f>1-$C$167*AG169</f>
        <v>0.70833333333333326</v>
      </c>
      <c r="AI175" s="5">
        <f>1-$C$167*AI169</f>
        <v>0.6875</v>
      </c>
      <c r="AK175" s="5">
        <f>1-$C$167*AK169</f>
        <v>0.66666666666666674</v>
      </c>
      <c r="AM175" s="5">
        <f>1-$C$167*AM169</f>
        <v>0.64583333333333326</v>
      </c>
      <c r="AO175" s="5">
        <f>1-$C$167*AO169</f>
        <v>0.625</v>
      </c>
      <c r="AQ175" s="5">
        <f>1-$C$167*AQ169</f>
        <v>0.60416666666666674</v>
      </c>
      <c r="AS175" s="5">
        <f>1-$C$167*AS169</f>
        <v>0.58333333333333326</v>
      </c>
      <c r="AU175" s="5">
        <f>1-$C$167*AU169</f>
        <v>0.5625</v>
      </c>
      <c r="AW175" s="5">
        <f>1-$C$167*AW169</f>
        <v>0.54166666666666674</v>
      </c>
      <c r="AY175" s="5">
        <f>1-$C$167*AY169</f>
        <v>0.52083333333333326</v>
      </c>
      <c r="BA175" s="5">
        <f>1-$C$167*BA169</f>
        <v>0.5</v>
      </c>
    </row>
    <row r="176" spans="1:55" x14ac:dyDescent="0.25">
      <c r="E176" s="5"/>
      <c r="F176" s="11"/>
      <c r="G176" s="5"/>
      <c r="H176" s="11"/>
      <c r="I176" s="5"/>
      <c r="J176" s="11"/>
      <c r="K176" s="5"/>
      <c r="L176" s="11"/>
      <c r="M176" s="5"/>
      <c r="N176" s="11"/>
      <c r="O176" s="5"/>
      <c r="P176" s="11"/>
      <c r="Q176" s="5"/>
      <c r="R176" s="11"/>
      <c r="S176" s="5"/>
      <c r="T176" s="11"/>
      <c r="U176" s="5"/>
      <c r="W176" s="5"/>
      <c r="Y176" s="5"/>
      <c r="AA176" s="5"/>
      <c r="AC176" s="5"/>
      <c r="AE176" s="5"/>
      <c r="AG176" s="5"/>
      <c r="AI176" s="5"/>
      <c r="AK176" s="5"/>
      <c r="AM176" s="5"/>
      <c r="AO176" s="5"/>
      <c r="AQ176" s="5"/>
      <c r="AS176" s="5"/>
      <c r="AU176" s="5"/>
      <c r="AW176" s="5"/>
      <c r="AY176" s="5"/>
      <c r="BA176" s="5"/>
    </row>
    <row r="177" spans="2:56" x14ac:dyDescent="0.25">
      <c r="E177" s="5">
        <f>-$C$156*$C$167</f>
        <v>-2.0833333333333332E-2</v>
      </c>
      <c r="F177" s="5"/>
      <c r="G177" s="5">
        <f>-$C$156*$C$167</f>
        <v>-2.0833333333333332E-2</v>
      </c>
      <c r="H177" s="5"/>
      <c r="I177" s="5">
        <f>-$C$156*$C$167</f>
        <v>-2.0833333333333332E-2</v>
      </c>
      <c r="J177" s="5"/>
      <c r="K177" s="5">
        <f>-$C$156*$C$167</f>
        <v>-2.0833333333333332E-2</v>
      </c>
      <c r="L177" s="5"/>
      <c r="M177" s="5">
        <f>-$C$156*$C$167</f>
        <v>-2.0833333333333332E-2</v>
      </c>
      <c r="N177" s="5"/>
      <c r="O177" s="5">
        <f>-$C$156*$C$167</f>
        <v>-2.0833333333333332E-2</v>
      </c>
      <c r="P177" s="5"/>
      <c r="Q177" s="5">
        <f>-$C$156*$C$167</f>
        <v>-2.0833333333333332E-2</v>
      </c>
      <c r="R177" s="5"/>
      <c r="S177" s="5">
        <f>-$C$156*$C$167</f>
        <v>-2.0833333333333332E-2</v>
      </c>
      <c r="T177" s="11"/>
      <c r="U177" s="5">
        <f>-$C$156*$C$167</f>
        <v>-2.0833333333333332E-2</v>
      </c>
      <c r="W177" s="5">
        <f>-$C$156*$C$167</f>
        <v>-2.0833333333333332E-2</v>
      </c>
      <c r="Y177" s="5">
        <f>-$C$156*$C$167</f>
        <v>-2.0833333333333332E-2</v>
      </c>
      <c r="AA177" s="5">
        <f>-$C$156*$C$167</f>
        <v>-2.0833333333333332E-2</v>
      </c>
      <c r="AC177" s="5">
        <f>-$C$156*$C$167</f>
        <v>-2.0833333333333332E-2</v>
      </c>
      <c r="AE177" s="5">
        <f>-$C$156*$C$167</f>
        <v>-2.0833333333333332E-2</v>
      </c>
      <c r="AG177" s="5">
        <f>-$C$156*$C$167</f>
        <v>-2.0833333333333332E-2</v>
      </c>
      <c r="AI177" s="5">
        <f>-$C$156*$C$167</f>
        <v>-2.0833333333333332E-2</v>
      </c>
      <c r="AK177" s="5">
        <f>-$C$156*$C$167</f>
        <v>-2.0833333333333332E-2</v>
      </c>
      <c r="AM177" s="5">
        <f>-$C$156*$C$167</f>
        <v>-2.0833333333333332E-2</v>
      </c>
      <c r="AO177" s="5">
        <f>-$C$156*$C$167</f>
        <v>-2.0833333333333332E-2</v>
      </c>
      <c r="AQ177" s="5">
        <f>-$C$156*$C$167</f>
        <v>-2.0833333333333332E-2</v>
      </c>
      <c r="AS177" s="5">
        <f>-$C$156*$C$167</f>
        <v>-2.0833333333333332E-2</v>
      </c>
      <c r="AU177" s="5">
        <f>-$C$156*$C$167</f>
        <v>-2.0833333333333332E-2</v>
      </c>
      <c r="AW177" s="5">
        <f>-$C$156*$C$167</f>
        <v>-2.0833333333333332E-2</v>
      </c>
      <c r="AY177" s="5">
        <f>-$C$156*$C$167</f>
        <v>-2.0833333333333332E-2</v>
      </c>
      <c r="BA177" s="5">
        <f>-$C$156*$C$167</f>
        <v>-2.0833333333333332E-2</v>
      </c>
    </row>
    <row r="178" spans="2:56" x14ac:dyDescent="0.25">
      <c r="E178" s="21"/>
      <c r="G178" s="21"/>
      <c r="I178" s="21"/>
      <c r="K178" s="21"/>
      <c r="M178" s="21"/>
      <c r="O178" s="21"/>
      <c r="Q178" s="21"/>
      <c r="S178" s="21"/>
      <c r="U178" s="5"/>
      <c r="W178" s="5"/>
    </row>
    <row r="179" spans="2:56" x14ac:dyDescent="0.25">
      <c r="E179" s="21"/>
      <c r="G179" s="21"/>
      <c r="I179" s="21"/>
      <c r="K179" s="21"/>
      <c r="M179" s="21"/>
      <c r="O179" s="21"/>
      <c r="Q179" s="21"/>
      <c r="S179" s="21"/>
      <c r="U179" s="5"/>
    </row>
    <row r="180" spans="2:56" x14ac:dyDescent="0.25">
      <c r="C180" s="10" t="s">
        <v>0</v>
      </c>
      <c r="D180" s="10" t="s">
        <v>61</v>
      </c>
      <c r="E180" s="10" t="s">
        <v>1</v>
      </c>
      <c r="F180" s="10" t="s">
        <v>62</v>
      </c>
      <c r="G180" s="10" t="s">
        <v>2</v>
      </c>
      <c r="H180" s="10" t="s">
        <v>63</v>
      </c>
      <c r="I180" s="10" t="s">
        <v>3</v>
      </c>
      <c r="J180" s="10" t="s">
        <v>64</v>
      </c>
      <c r="K180" s="10" t="s">
        <v>4</v>
      </c>
      <c r="L180" s="10" t="s">
        <v>65</v>
      </c>
      <c r="M180" s="10" t="s">
        <v>5</v>
      </c>
      <c r="N180" s="10" t="s">
        <v>66</v>
      </c>
      <c r="O180" s="10" t="s">
        <v>6</v>
      </c>
      <c r="P180" s="10" t="s">
        <v>67</v>
      </c>
      <c r="Q180" s="10" t="s">
        <v>7</v>
      </c>
      <c r="R180" s="10" t="s">
        <v>68</v>
      </c>
      <c r="S180" s="10" t="s">
        <v>8</v>
      </c>
      <c r="T180" s="10" t="s">
        <v>69</v>
      </c>
      <c r="U180" s="10" t="s">
        <v>9</v>
      </c>
      <c r="V180" s="10" t="s">
        <v>70</v>
      </c>
      <c r="W180" s="10" t="s">
        <v>10</v>
      </c>
      <c r="X180" s="10" t="s">
        <v>71</v>
      </c>
      <c r="Y180" s="10" t="s">
        <v>11</v>
      </c>
      <c r="Z180" s="10" t="s">
        <v>72</v>
      </c>
      <c r="AA180" s="10" t="s">
        <v>12</v>
      </c>
      <c r="AB180" s="10" t="s">
        <v>73</v>
      </c>
      <c r="AC180" s="10" t="s">
        <v>13</v>
      </c>
      <c r="AD180" s="10" t="s">
        <v>74</v>
      </c>
      <c r="AE180" s="10" t="s">
        <v>14</v>
      </c>
      <c r="AF180" s="10" t="s">
        <v>75</v>
      </c>
      <c r="AG180" s="10" t="s">
        <v>45</v>
      </c>
      <c r="AH180" s="10" t="s">
        <v>76</v>
      </c>
      <c r="AI180" s="10" t="s">
        <v>46</v>
      </c>
      <c r="AJ180" s="10" t="s">
        <v>77</v>
      </c>
      <c r="AK180" s="10" t="s">
        <v>47</v>
      </c>
      <c r="AL180" s="10" t="s">
        <v>78</v>
      </c>
      <c r="AM180" s="10" t="s">
        <v>48</v>
      </c>
      <c r="AN180" s="10" t="s">
        <v>79</v>
      </c>
      <c r="AO180" s="10" t="s">
        <v>80</v>
      </c>
      <c r="AP180" s="10" t="s">
        <v>81</v>
      </c>
      <c r="AQ180" s="10" t="s">
        <v>82</v>
      </c>
      <c r="AR180" s="10" t="s">
        <v>83</v>
      </c>
      <c r="AS180" s="10" t="s">
        <v>84</v>
      </c>
      <c r="AT180" s="10" t="s">
        <v>85</v>
      </c>
      <c r="AU180" s="10" t="s">
        <v>86</v>
      </c>
      <c r="AV180" s="10" t="s">
        <v>87</v>
      </c>
      <c r="AW180" s="10" t="s">
        <v>88</v>
      </c>
      <c r="AX180" s="10" t="s">
        <v>89</v>
      </c>
      <c r="AY180" s="10" t="s">
        <v>90</v>
      </c>
      <c r="AZ180" s="10" t="s">
        <v>91</v>
      </c>
      <c r="BA180" s="10" t="s">
        <v>92</v>
      </c>
      <c r="BB180" s="10" t="s">
        <v>93</v>
      </c>
      <c r="BC180" s="10" t="s">
        <v>94</v>
      </c>
      <c r="BD180" s="10" t="s">
        <v>95</v>
      </c>
    </row>
    <row r="181" spans="2:56" x14ac:dyDescent="0.25">
      <c r="B181" s="1" t="s">
        <v>19</v>
      </c>
      <c r="C181" s="5">
        <f>-E177*$C$161/2+E175*$C$161</f>
        <v>5.6224218008072167E-2</v>
      </c>
      <c r="D181" s="5">
        <f>E175*$C$161/2</f>
        <v>2.7822293447293443E-2</v>
      </c>
      <c r="E181" s="5">
        <f>-2*E175*$C$161+E175*$C$165</f>
        <v>-0.11125070601423544</v>
      </c>
      <c r="F181" s="5">
        <f>-E177*$C$161</f>
        <v>1.1592622269705601E-3</v>
      </c>
      <c r="G181" s="5">
        <f>E177*$C$161/2+E175*$C$161</f>
        <v>5.5064955781101606E-2</v>
      </c>
      <c r="H181" s="5">
        <f>-E175*$C$161/2</f>
        <v>-2.7822293447293443E-2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</row>
    <row r="182" spans="2:56" x14ac:dyDescent="0.25">
      <c r="B182" s="1" t="s">
        <v>20</v>
      </c>
      <c r="C182" s="5">
        <f>-E175*$C$161/2</f>
        <v>-2.7822293447293443E-2</v>
      </c>
      <c r="D182" s="5">
        <f>E171-E173/2</f>
        <v>1.03125</v>
      </c>
      <c r="E182" s="5">
        <v>0</v>
      </c>
      <c r="F182" s="5">
        <f>-2*E171-E175*$C$161+$C$159*E171*$E$165</f>
        <v>-2.0554230125109418</v>
      </c>
      <c r="G182" s="5">
        <f>E175*$C$161/2</f>
        <v>2.7822293447293443E-2</v>
      </c>
      <c r="H182" s="5">
        <f>E171+E173/2</f>
        <v>0.96875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</row>
    <row r="183" spans="2:56" x14ac:dyDescent="0.25">
      <c r="B183" s="1" t="s">
        <v>21</v>
      </c>
      <c r="C183" s="5">
        <v>0</v>
      </c>
      <c r="D183" s="5">
        <v>0</v>
      </c>
      <c r="E183" s="5">
        <f>-G177*$C$161/2+G175*$C$161</f>
        <v>5.5064955781101606E-2</v>
      </c>
      <c r="F183" s="5">
        <f>G175*$C$161/2</f>
        <v>2.7242662333808162E-2</v>
      </c>
      <c r="G183" s="5">
        <f>-2*G175*$C$161+G175*$C$165</f>
        <v>-0.10893298297227219</v>
      </c>
      <c r="H183" s="5">
        <f>-G177*$C$161</f>
        <v>1.1592622269705601E-3</v>
      </c>
      <c r="I183" s="5">
        <f>G177*$C$161/2+G175*$C$161</f>
        <v>5.3905693554131044E-2</v>
      </c>
      <c r="J183" s="5">
        <f>-G175*$C$161/2</f>
        <v>-2.7242662333808162E-2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</row>
    <row r="184" spans="2:56" x14ac:dyDescent="0.25">
      <c r="B184" s="1" t="s">
        <v>22</v>
      </c>
      <c r="C184" s="5">
        <v>0</v>
      </c>
      <c r="D184" s="5">
        <v>0</v>
      </c>
      <c r="E184" s="5">
        <f>-G175*$C$161/2</f>
        <v>-2.7242662333808162E-2</v>
      </c>
      <c r="F184" s="5">
        <f>G171-G173/2</f>
        <v>0.96875452112268512</v>
      </c>
      <c r="G184" s="5">
        <v>0</v>
      </c>
      <c r="H184" s="5">
        <f>-2*G171-G175*$C$161+$C$159*G171*$E$165</f>
        <v>-1.931863394354093</v>
      </c>
      <c r="I184" s="5">
        <f>G175*$C$161/2</f>
        <v>2.7242662333808162E-2</v>
      </c>
      <c r="J184" s="5">
        <f>G171+G173/2</f>
        <v>0.9088315610532407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</row>
    <row r="185" spans="2:56" x14ac:dyDescent="0.25">
      <c r="B185" s="1" t="s">
        <v>23</v>
      </c>
      <c r="C185" s="5">
        <v>0</v>
      </c>
      <c r="D185" s="5">
        <v>0</v>
      </c>
      <c r="E185" s="5">
        <v>0</v>
      </c>
      <c r="F185" s="5">
        <v>0</v>
      </c>
      <c r="G185" s="5">
        <f>-I177*$C$161/2+I175*$C$161</f>
        <v>5.3905693554131051E-2</v>
      </c>
      <c r="H185" s="5">
        <f>I175*$C$161/2</f>
        <v>2.6663031220322885E-2</v>
      </c>
      <c r="I185" s="5">
        <f>-2*I175*$C$161+I175*$C$165</f>
        <v>-0.10661525993030897</v>
      </c>
      <c r="J185" s="5">
        <f>-I177*$C$161</f>
        <v>1.1592622269705601E-3</v>
      </c>
      <c r="K185" s="5">
        <f>I177*$C$161/2+I175*$C$161</f>
        <v>5.274643132716049E-2</v>
      </c>
      <c r="L185" s="5">
        <f>-I175*$C$161/2</f>
        <v>-2.6663031220322885E-2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</row>
    <row r="186" spans="2:56" x14ac:dyDescent="0.25">
      <c r="B186" s="1" t="s">
        <v>24</v>
      </c>
      <c r="C186" s="5">
        <v>0</v>
      </c>
      <c r="D186" s="5">
        <v>0</v>
      </c>
      <c r="E186" s="5">
        <v>0</v>
      </c>
      <c r="F186" s="5">
        <v>0</v>
      </c>
      <c r="G186" s="5">
        <f>-I175*$C$161/2</f>
        <v>-2.6663031220322885E-2</v>
      </c>
      <c r="H186" s="5">
        <f>I171-I173/2</f>
        <v>0.90883608217592615</v>
      </c>
      <c r="I186" s="5">
        <v>0</v>
      </c>
      <c r="J186" s="5">
        <f>-2*I171-I175*$C$161+$C$159*I171*$E$165</f>
        <v>-1.8134030375906891</v>
      </c>
      <c r="K186" s="5">
        <f>I175*$C$161/2</f>
        <v>2.6663031220322885E-2</v>
      </c>
      <c r="L186" s="5">
        <f>I171+I173/2</f>
        <v>0.85143590856481499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</row>
    <row r="187" spans="2:56" x14ac:dyDescent="0.25">
      <c r="B187" s="1" t="s">
        <v>25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f>-K177*$C$161/2+K175*$C$161</f>
        <v>5.274643132716049E-2</v>
      </c>
      <c r="J187" s="5">
        <f>K175*$C$161/2</f>
        <v>2.6083400106837604E-2</v>
      </c>
      <c r="K187" s="5">
        <f>-2*K175*$C$161+K175*$C$165</f>
        <v>-0.10429753688834573</v>
      </c>
      <c r="L187" s="5">
        <f>-K177*$C$161</f>
        <v>1.1592622269705601E-3</v>
      </c>
      <c r="M187" s="5">
        <f>K177*$C$161/2+K175*$C$161</f>
        <v>5.1587169100189928E-2</v>
      </c>
      <c r="N187" s="5">
        <f>-K175*$C$161/2</f>
        <v>-2.6083400106837604E-2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</row>
    <row r="188" spans="2:56" x14ac:dyDescent="0.25">
      <c r="B188" s="1" t="s">
        <v>26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f>-K175*$C$161/2</f>
        <v>-2.6083400106837604E-2</v>
      </c>
      <c r="J188" s="5">
        <f>K171-K173/2</f>
        <v>0.8514404296875</v>
      </c>
      <c r="K188" s="5">
        <v>0</v>
      </c>
      <c r="L188" s="5">
        <f>-2*K171-K175*$C$161+$C$159*K171*$E$165</f>
        <v>-1.6999334472974641</v>
      </c>
      <c r="M188" s="5">
        <f>K175*$C$161/2</f>
        <v>2.6083400106837604E-2</v>
      </c>
      <c r="N188" s="5">
        <f>K171+K173/2</f>
        <v>0.7965087890625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</row>
    <row r="189" spans="2:56" x14ac:dyDescent="0.25">
      <c r="B189" s="1" t="s">
        <v>27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f>-M177*$C$161/2+M175*$C$161</f>
        <v>5.1587169100189928E-2</v>
      </c>
      <c r="L189" s="5">
        <f>M175*$C$161/2</f>
        <v>2.5503768993352324E-2</v>
      </c>
      <c r="M189" s="5">
        <f>-2*M175*$C$161+M175*$C$165</f>
        <v>-0.10197981384638248</v>
      </c>
      <c r="N189" s="5">
        <f>-M177*$C$161</f>
        <v>1.1592622269705601E-3</v>
      </c>
      <c r="O189" s="5">
        <f>M177*$C$161/2+M175*$C$161</f>
        <v>5.0427906873219366E-2</v>
      </c>
      <c r="P189" s="5">
        <f>-M175*$C$161/2</f>
        <v>-2.5503768993352324E-2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</row>
    <row r="190" spans="2:56" x14ac:dyDescent="0.25">
      <c r="B190" s="1" t="s">
        <v>28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f>-M175*$C$161/2</f>
        <v>-2.5503768993352324E-2</v>
      </c>
      <c r="L190" s="5">
        <f>M171-M173/2</f>
        <v>0.79651331018518512</v>
      </c>
      <c r="M190" s="5">
        <v>0</v>
      </c>
      <c r="N190" s="5">
        <f>-2*M171-M175*$C$161+$C$159*M171*$E$165</f>
        <v>-1.5913461285511539</v>
      </c>
      <c r="O190" s="5">
        <f>M175*$C$161/2</f>
        <v>2.5503768993352324E-2</v>
      </c>
      <c r="P190" s="5">
        <f>M171+M173/2</f>
        <v>0.74399594907407396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</row>
    <row r="191" spans="2:56" x14ac:dyDescent="0.25">
      <c r="B191" s="1" t="s">
        <v>29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f>-O177*$C$161/2+O175*$C$161</f>
        <v>5.0427906873219366E-2</v>
      </c>
      <c r="N191" s="5">
        <f>O175*$C$161/2</f>
        <v>2.4924137879867043E-2</v>
      </c>
      <c r="O191" s="5">
        <f>-2*O175*$C$161+O175*$C$165</f>
        <v>-9.9662090804419248E-2</v>
      </c>
      <c r="P191" s="5">
        <f>-O177*$C$161</f>
        <v>1.1592622269705601E-3</v>
      </c>
      <c r="Q191" s="5">
        <f>O177*$C$161/2+O175*$C$161</f>
        <v>4.9268644646248805E-2</v>
      </c>
      <c r="R191" s="5">
        <f>-O175*$C$161/2</f>
        <v>-2.4924137879867043E-2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</row>
    <row r="192" spans="2:56" x14ac:dyDescent="0.25">
      <c r="B192" s="1" t="s">
        <v>30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f>-O175*$C$161/2</f>
        <v>-2.4924137879867043E-2</v>
      </c>
      <c r="N192" s="5">
        <f>O171-O173/2</f>
        <v>0.7440004701967593</v>
      </c>
      <c r="O192" s="5">
        <v>0</v>
      </c>
      <c r="P192" s="5">
        <f>-2*O171-O175*$C$161+$C$159*O171*$E$165</f>
        <v>-1.4875325864284945</v>
      </c>
      <c r="Q192" s="5">
        <f>O175*$C$161/2</f>
        <v>2.4924137879867043E-2</v>
      </c>
      <c r="R192" s="5">
        <f>O171+O173/2</f>
        <v>0.69384313512731488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</row>
    <row r="193" spans="2:56" x14ac:dyDescent="0.25">
      <c r="B193" s="1" t="s">
        <v>31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f>-Q177*$C$161/2+Q175*$C$161</f>
        <v>4.9268644646248805E-2</v>
      </c>
      <c r="P193" s="5">
        <f>Q175*$C$161/2</f>
        <v>2.4344506766381762E-2</v>
      </c>
      <c r="Q193" s="5">
        <f>-2*Q175*$C$161+Q175*$C$165</f>
        <v>-9.7344367762456002E-2</v>
      </c>
      <c r="R193" s="5">
        <f>-Q177*$C$161</f>
        <v>1.1592622269705601E-3</v>
      </c>
      <c r="S193" s="5">
        <f>Q177*$C$161/2+Q175*$C$161</f>
        <v>4.8109382419278243E-2</v>
      </c>
      <c r="T193" s="5">
        <f>-Q175*$C$161/2</f>
        <v>-2.4344506766381762E-2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5">
        <v>0</v>
      </c>
      <c r="BD193" s="5">
        <v>0</v>
      </c>
    </row>
    <row r="194" spans="2:56" x14ac:dyDescent="0.25">
      <c r="B194" s="1" t="s">
        <v>32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f>-Q175*$C$161/2</f>
        <v>-2.4344506766381762E-2</v>
      </c>
      <c r="P194" s="5">
        <f>Q171-Q173/2</f>
        <v>0.69384765625</v>
      </c>
      <c r="Q194" s="5">
        <v>0</v>
      </c>
      <c r="R194" s="5">
        <f>-2*Q171-Q175*$C$161+$C$159*Q171*$E$165</f>
        <v>-1.3883843260062203</v>
      </c>
      <c r="S194" s="5">
        <f>Q175*$C$161/2</f>
        <v>2.4344506766381762E-2</v>
      </c>
      <c r="T194" s="5">
        <f>Q171+Q173/2</f>
        <v>0.64599609375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</row>
    <row r="195" spans="2:56" x14ac:dyDescent="0.25">
      <c r="B195" s="1" t="s">
        <v>33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f>-S177*$C$161/2+S175*$C$161</f>
        <v>4.8109382419278243E-2</v>
      </c>
      <c r="R195" s="5">
        <f>S175*$C$161/2</f>
        <v>2.3764875652896481E-2</v>
      </c>
      <c r="S195" s="5">
        <f>-2*S175*$C$161+S175*$C$165</f>
        <v>-9.5026644720492756E-2</v>
      </c>
      <c r="T195" s="5">
        <f>-S177*$C$161</f>
        <v>1.1592622269705601E-3</v>
      </c>
      <c r="U195" s="5">
        <f>S177*$C$161/2+S175*$C$161</f>
        <v>4.6950120192307682E-2</v>
      </c>
      <c r="V195" s="5">
        <f>-S175*$C$161/2</f>
        <v>-2.3764875652896481E-2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5">
        <v>0</v>
      </c>
      <c r="BD195" s="5">
        <v>0</v>
      </c>
    </row>
    <row r="196" spans="2:56" x14ac:dyDescent="0.25">
      <c r="B196" s="1" t="s">
        <v>34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f>-S175*$C$161/2</f>
        <v>-2.3764875652896481E-2</v>
      </c>
      <c r="R196" s="5">
        <f>S171-S173/2</f>
        <v>0.64600061487268512</v>
      </c>
      <c r="S196" s="5">
        <v>0</v>
      </c>
      <c r="T196" s="5">
        <f>-2*S171-S175*$C$161+$C$159*S171*$E$165</f>
        <v>-1.2937928523610667</v>
      </c>
      <c r="U196" s="5">
        <f>S175*$C$161/2</f>
        <v>2.3764875652896481E-2</v>
      </c>
      <c r="V196" s="5">
        <f>S171+S173/2</f>
        <v>0.60040057146990744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0</v>
      </c>
      <c r="AF196" s="5">
        <v>0</v>
      </c>
      <c r="AG196" s="5">
        <v>0</v>
      </c>
      <c r="AH196" s="5">
        <v>0</v>
      </c>
      <c r="AI196" s="5">
        <v>0</v>
      </c>
      <c r="AJ196" s="5">
        <v>0</v>
      </c>
      <c r="AK196" s="5">
        <v>0</v>
      </c>
      <c r="AL196" s="5">
        <v>0</v>
      </c>
      <c r="AM196" s="5">
        <v>0</v>
      </c>
      <c r="AN196" s="5">
        <v>0</v>
      </c>
      <c r="AO196" s="5">
        <v>0</v>
      </c>
      <c r="AP196" s="5">
        <v>0</v>
      </c>
      <c r="AQ196" s="5">
        <v>0</v>
      </c>
      <c r="AR196" s="5">
        <v>0</v>
      </c>
      <c r="AS196" s="5">
        <v>0</v>
      </c>
      <c r="AT196" s="5">
        <v>0</v>
      </c>
      <c r="AU196" s="5">
        <v>0</v>
      </c>
      <c r="AV196" s="5">
        <v>0</v>
      </c>
      <c r="AW196" s="5">
        <v>0</v>
      </c>
      <c r="AX196" s="5">
        <v>0</v>
      </c>
      <c r="AY196" s="5">
        <v>0</v>
      </c>
      <c r="AZ196" s="5">
        <v>0</v>
      </c>
      <c r="BA196" s="5">
        <v>0</v>
      </c>
      <c r="BB196" s="5">
        <v>0</v>
      </c>
      <c r="BC196" s="5">
        <v>0</v>
      </c>
      <c r="BD196" s="5">
        <v>0</v>
      </c>
    </row>
    <row r="197" spans="2:56" x14ac:dyDescent="0.25">
      <c r="B197" s="1" t="s">
        <v>35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f>-U177*$C$161/2+U175*$C$161</f>
        <v>4.6950120192307689E-2</v>
      </c>
      <c r="T197" s="5">
        <f>U175*$C$161/2</f>
        <v>2.3185244539411204E-2</v>
      </c>
      <c r="U197" s="5">
        <f>-2*U175*$C$161+U175*$C$165</f>
        <v>-9.2708921678529538E-2</v>
      </c>
      <c r="V197" s="5">
        <f>-U177*$C$161</f>
        <v>1.1592622269705601E-3</v>
      </c>
      <c r="W197" s="5">
        <f>U177*$C$161/2+U175*$C$161</f>
        <v>4.5790857965337127E-2</v>
      </c>
      <c r="X197" s="5">
        <f>-U175*$C$161/2</f>
        <v>-2.3185244539411204E-2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  <c r="AF197" s="5">
        <v>0</v>
      </c>
      <c r="AG197" s="5">
        <v>0</v>
      </c>
      <c r="AH197" s="5">
        <v>0</v>
      </c>
      <c r="AI197" s="5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5">
        <v>0</v>
      </c>
      <c r="AP197" s="5">
        <v>0</v>
      </c>
      <c r="AQ197" s="5">
        <v>0</v>
      </c>
      <c r="AR197" s="5">
        <v>0</v>
      </c>
      <c r="AS197" s="5">
        <v>0</v>
      </c>
      <c r="AT197" s="5">
        <v>0</v>
      </c>
      <c r="AU197" s="5">
        <v>0</v>
      </c>
      <c r="AV197" s="5">
        <v>0</v>
      </c>
      <c r="AW197" s="5">
        <v>0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5">
        <v>0</v>
      </c>
      <c r="BD197" s="5">
        <v>0</v>
      </c>
    </row>
    <row r="198" spans="2:56" x14ac:dyDescent="0.25">
      <c r="B198" s="1" t="s">
        <v>36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f>-U175*$C$161/2</f>
        <v>-2.3185244539411204E-2</v>
      </c>
      <c r="T198" s="5">
        <f>U171-U173/2</f>
        <v>0.60040509259259267</v>
      </c>
      <c r="U198" s="5">
        <v>0</v>
      </c>
      <c r="V198" s="5">
        <f>-2*U171-U175*$C$161+$C$159*U171*$E$165</f>
        <v>-1.2036496705697688</v>
      </c>
      <c r="W198" s="5">
        <f>U175*$C$161/2</f>
        <v>2.3185244539411204E-2</v>
      </c>
      <c r="X198" s="5">
        <f>U171+U173/2</f>
        <v>0.55700231481481499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  <c r="AF198" s="5">
        <v>0</v>
      </c>
      <c r="AG198" s="5">
        <v>0</v>
      </c>
      <c r="AH198" s="5">
        <v>0</v>
      </c>
      <c r="AI198" s="5">
        <v>0</v>
      </c>
      <c r="AJ198" s="5">
        <v>0</v>
      </c>
      <c r="AK198" s="5">
        <v>0</v>
      </c>
      <c r="AL198" s="5">
        <v>0</v>
      </c>
      <c r="AM198" s="5">
        <v>0</v>
      </c>
      <c r="AN198" s="5">
        <v>0</v>
      </c>
      <c r="AO198" s="5">
        <v>0</v>
      </c>
      <c r="AP198" s="5">
        <v>0</v>
      </c>
      <c r="AQ198" s="5">
        <v>0</v>
      </c>
      <c r="AR198" s="5">
        <v>0</v>
      </c>
      <c r="AS198" s="5">
        <v>0</v>
      </c>
      <c r="AT198" s="5">
        <v>0</v>
      </c>
      <c r="AU198" s="5">
        <v>0</v>
      </c>
      <c r="AV198" s="5">
        <v>0</v>
      </c>
      <c r="AW198" s="5">
        <v>0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5">
        <v>0</v>
      </c>
      <c r="BD198" s="5">
        <v>0</v>
      </c>
    </row>
    <row r="199" spans="2:56" x14ac:dyDescent="0.25">
      <c r="B199" s="1" t="s">
        <v>37</v>
      </c>
      <c r="C199" s="5">
        <v>0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f>-W177*$C$161/2+W175*$C$161</f>
        <v>4.5790857965337127E-2</v>
      </c>
      <c r="V199" s="5">
        <f>W175*$C$161/2</f>
        <v>2.2605613425925923E-2</v>
      </c>
      <c r="W199" s="5">
        <f>-2*W175*$C$161+W175*$C$165</f>
        <v>-9.0391198636566292E-2</v>
      </c>
      <c r="X199" s="5">
        <f>-W177*$C$161</f>
        <v>1.1592622269705601E-3</v>
      </c>
      <c r="Y199" s="5">
        <f>W177*$C$161/2+W175*$C$161</f>
        <v>4.4631595738366565E-2</v>
      </c>
      <c r="Z199" s="5">
        <f>-W175*$C$161/2</f>
        <v>-2.2605613425925923E-2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  <c r="AF199" s="5">
        <v>0</v>
      </c>
      <c r="AG199" s="5">
        <v>0</v>
      </c>
      <c r="AH199" s="5">
        <v>0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5">
        <v>0</v>
      </c>
      <c r="AQ199" s="5">
        <v>0</v>
      </c>
      <c r="AR199" s="5">
        <v>0</v>
      </c>
      <c r="AS199" s="5">
        <v>0</v>
      </c>
      <c r="AT199" s="5">
        <v>0</v>
      </c>
      <c r="AU199" s="5">
        <v>0</v>
      </c>
      <c r="AV199" s="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5">
        <v>0</v>
      </c>
      <c r="BD199" s="5">
        <v>0</v>
      </c>
    </row>
    <row r="200" spans="2:56" x14ac:dyDescent="0.25">
      <c r="B200" s="1" t="s">
        <v>38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f>-W175*$C$161/2</f>
        <v>-2.2605613425925923E-2</v>
      </c>
      <c r="V200" s="5">
        <f>W171-W173/2</f>
        <v>0.5570068359375</v>
      </c>
      <c r="W200" s="5">
        <v>0</v>
      </c>
      <c r="X200" s="5">
        <f>-2*W171-W175*$C$161+$C$159*W171*$E$165</f>
        <v>-1.1178462857090619</v>
      </c>
      <c r="Y200" s="5">
        <f>W175*$C$161/2</f>
        <v>2.2605613425925923E-2</v>
      </c>
      <c r="Z200" s="5">
        <f>W171+W173/2</f>
        <v>0.5157470703125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  <c r="AF200" s="5">
        <v>0</v>
      </c>
      <c r="AG200" s="5">
        <v>0</v>
      </c>
      <c r="AH200" s="5">
        <v>0</v>
      </c>
      <c r="AI200" s="5">
        <v>0</v>
      </c>
      <c r="AJ200" s="5">
        <v>0</v>
      </c>
      <c r="AK200" s="5">
        <v>0</v>
      </c>
      <c r="AL200" s="5">
        <v>0</v>
      </c>
      <c r="AM200" s="5">
        <v>0</v>
      </c>
      <c r="AN200" s="5">
        <v>0</v>
      </c>
      <c r="AO200" s="5">
        <v>0</v>
      </c>
      <c r="AP200" s="5">
        <v>0</v>
      </c>
      <c r="AQ200" s="5">
        <v>0</v>
      </c>
      <c r="AR200" s="5">
        <v>0</v>
      </c>
      <c r="AS200" s="5">
        <v>0</v>
      </c>
      <c r="AT200" s="5">
        <v>0</v>
      </c>
      <c r="AU200" s="5">
        <v>0</v>
      </c>
      <c r="AV200" s="5">
        <v>0</v>
      </c>
      <c r="AW200" s="5">
        <v>0</v>
      </c>
      <c r="AX200" s="5">
        <v>0</v>
      </c>
      <c r="AY200" s="5">
        <v>0</v>
      </c>
      <c r="AZ200" s="5">
        <v>0</v>
      </c>
      <c r="BA200" s="5">
        <v>0</v>
      </c>
      <c r="BB200" s="5">
        <v>0</v>
      </c>
      <c r="BC200" s="5">
        <v>0</v>
      </c>
      <c r="BD200" s="5">
        <v>0</v>
      </c>
    </row>
    <row r="201" spans="2:56" x14ac:dyDescent="0.25">
      <c r="B201" s="1" t="s">
        <v>39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f>-Y177*$C$161/2+Y175*$C$161</f>
        <v>4.4631595738366565E-2</v>
      </c>
      <c r="X201" s="5">
        <f>Y175*$C$161/2</f>
        <v>2.2025982312440642E-2</v>
      </c>
      <c r="Y201" s="5">
        <f>-2*Y175*$C$161+Y175*$C$165</f>
        <v>-8.8073475594603046E-2</v>
      </c>
      <c r="Z201" s="5">
        <f>-Y177*$C$161</f>
        <v>1.1592622269705601E-3</v>
      </c>
      <c r="AA201" s="5">
        <f>Y177*$C$161/2+Y175*$C$161</f>
        <v>4.3472333511396004E-2</v>
      </c>
      <c r="AB201" s="5">
        <f>-Y175*$C$161/2</f>
        <v>-2.2025982312440642E-2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v>0</v>
      </c>
      <c r="AI201" s="5">
        <v>0</v>
      </c>
      <c r="AJ201" s="5">
        <v>0</v>
      </c>
      <c r="AK201" s="5">
        <v>0</v>
      </c>
      <c r="AL201" s="5">
        <v>0</v>
      </c>
      <c r="AM201" s="5">
        <v>0</v>
      </c>
      <c r="AN201" s="5">
        <v>0</v>
      </c>
      <c r="AO201" s="5">
        <v>0</v>
      </c>
      <c r="AP201" s="5">
        <v>0</v>
      </c>
      <c r="AQ201" s="5">
        <v>0</v>
      </c>
      <c r="AR201" s="5">
        <v>0</v>
      </c>
      <c r="AS201" s="5">
        <v>0</v>
      </c>
      <c r="AT201" s="5">
        <v>0</v>
      </c>
      <c r="AU201" s="5">
        <v>0</v>
      </c>
      <c r="AV201" s="5">
        <v>0</v>
      </c>
      <c r="AW201" s="5">
        <v>0</v>
      </c>
      <c r="AX201" s="5">
        <v>0</v>
      </c>
      <c r="AY201" s="5">
        <v>0</v>
      </c>
      <c r="AZ201" s="5">
        <v>0</v>
      </c>
      <c r="BA201" s="5">
        <v>0</v>
      </c>
      <c r="BB201" s="5">
        <v>0</v>
      </c>
      <c r="BC201" s="5">
        <v>0</v>
      </c>
      <c r="BD201" s="5">
        <v>0</v>
      </c>
    </row>
    <row r="202" spans="2:56" x14ac:dyDescent="0.25">
      <c r="B202" s="1" t="s">
        <v>40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f>-Y175*$C$161/2</f>
        <v>-2.2025982312440642E-2</v>
      </c>
      <c r="X202" s="5">
        <f>Y171-Y173/2</f>
        <v>0.51575159143518512</v>
      </c>
      <c r="Y202" s="5">
        <v>0</v>
      </c>
      <c r="Z202" s="5">
        <f>-2*Y171-Y175*$C$161+$C$159*Y171*$E$165</f>
        <v>-1.0362742028556813</v>
      </c>
      <c r="AA202" s="5">
        <f>Y175*$C$161/2</f>
        <v>2.2025982312440642E-2</v>
      </c>
      <c r="AB202" s="5">
        <f>Y171+Y173/2</f>
        <v>0.4765805844907407</v>
      </c>
      <c r="AC202" s="5">
        <v>0</v>
      </c>
      <c r="AD202" s="5">
        <v>0</v>
      </c>
      <c r="AE202" s="5">
        <v>0</v>
      </c>
      <c r="AF202" s="5">
        <v>0</v>
      </c>
      <c r="AG202" s="5">
        <v>0</v>
      </c>
      <c r="AH202" s="5">
        <v>0</v>
      </c>
      <c r="AI202" s="5">
        <v>0</v>
      </c>
      <c r="AJ202" s="5">
        <v>0</v>
      </c>
      <c r="AK202" s="5">
        <v>0</v>
      </c>
      <c r="AL202" s="5">
        <v>0</v>
      </c>
      <c r="AM202" s="5">
        <v>0</v>
      </c>
      <c r="AN202" s="5">
        <v>0</v>
      </c>
      <c r="AO202" s="5">
        <v>0</v>
      </c>
      <c r="AP202" s="5">
        <v>0</v>
      </c>
      <c r="AQ202" s="5">
        <v>0</v>
      </c>
      <c r="AR202" s="5">
        <v>0</v>
      </c>
      <c r="AS202" s="5">
        <v>0</v>
      </c>
      <c r="AT202" s="5">
        <v>0</v>
      </c>
      <c r="AU202" s="5">
        <v>0</v>
      </c>
      <c r="AV202" s="5">
        <v>0</v>
      </c>
      <c r="AW202" s="5">
        <v>0</v>
      </c>
      <c r="AX202" s="5">
        <v>0</v>
      </c>
      <c r="AY202" s="5">
        <v>0</v>
      </c>
      <c r="AZ202" s="5">
        <v>0</v>
      </c>
      <c r="BA202" s="5">
        <v>0</v>
      </c>
      <c r="BB202" s="5">
        <v>0</v>
      </c>
      <c r="BC202" s="5">
        <v>0</v>
      </c>
      <c r="BD202" s="5">
        <v>0</v>
      </c>
    </row>
    <row r="203" spans="2:56" x14ac:dyDescent="0.25">
      <c r="B203" s="1" t="s">
        <v>41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f>-AA177*$C$161/2+AA175*$C$161</f>
        <v>4.3472333511396011E-2</v>
      </c>
      <c r="Z203" s="5">
        <f>AA175*$C$161/2</f>
        <v>2.1446351198955365E-2</v>
      </c>
      <c r="AA203" s="5">
        <f>-2*AA175*$C$161+AA175*$C$165</f>
        <v>-8.5755752552639827E-2</v>
      </c>
      <c r="AB203" s="5">
        <f>-AA177*$C$161</f>
        <v>1.1592622269705601E-3</v>
      </c>
      <c r="AC203" s="5">
        <f>AA177*$C$161/2+AA175*$C$161</f>
        <v>4.2313071284425449E-2</v>
      </c>
      <c r="AD203" s="5">
        <f>-AA175*$C$161/2</f>
        <v>-2.1446351198955365E-2</v>
      </c>
      <c r="AE203" s="5">
        <v>0</v>
      </c>
      <c r="AF203" s="5">
        <v>0</v>
      </c>
      <c r="AG203" s="5">
        <v>0</v>
      </c>
      <c r="AH203" s="5">
        <v>0</v>
      </c>
      <c r="AI203" s="5">
        <v>0</v>
      </c>
      <c r="AJ203" s="5">
        <v>0</v>
      </c>
      <c r="AK203" s="5">
        <v>0</v>
      </c>
      <c r="AL203" s="5">
        <v>0</v>
      </c>
      <c r="AM203" s="5">
        <v>0</v>
      </c>
      <c r="AN203" s="5">
        <v>0</v>
      </c>
      <c r="AO203" s="5">
        <v>0</v>
      </c>
      <c r="AP203" s="5">
        <v>0</v>
      </c>
      <c r="AQ203" s="5">
        <v>0</v>
      </c>
      <c r="AR203" s="5">
        <v>0</v>
      </c>
      <c r="AS203" s="5">
        <v>0</v>
      </c>
      <c r="AT203" s="5">
        <v>0</v>
      </c>
      <c r="AU203" s="5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5">
        <v>0</v>
      </c>
      <c r="BD203" s="5">
        <v>0</v>
      </c>
    </row>
    <row r="204" spans="2:56" x14ac:dyDescent="0.25">
      <c r="B204" s="1" t="s">
        <v>42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f>-AA175*$C$161/2</f>
        <v>-2.1446351198955365E-2</v>
      </c>
      <c r="Z204" s="5">
        <f>AA171-AA173/2</f>
        <v>0.47658510561342599</v>
      </c>
      <c r="AA204" s="5">
        <v>0</v>
      </c>
      <c r="AB204" s="5">
        <f>-2*AA171-AA175*$C$161+$C$159*AA171*$E$165</f>
        <v>-0.95882492708636247</v>
      </c>
      <c r="AC204" s="5">
        <f>AA175*$C$161/2</f>
        <v>2.1446351198955365E-2</v>
      </c>
      <c r="AD204" s="5">
        <f>AA171+AA173/2</f>
        <v>0.43944860387731483</v>
      </c>
      <c r="AE204" s="5">
        <v>0</v>
      </c>
      <c r="AF204" s="5">
        <v>0</v>
      </c>
      <c r="AG204" s="5">
        <v>0</v>
      </c>
      <c r="AH204" s="5">
        <v>0</v>
      </c>
      <c r="AI204" s="5">
        <v>0</v>
      </c>
      <c r="AJ204" s="5">
        <v>0</v>
      </c>
      <c r="AK204" s="5">
        <v>0</v>
      </c>
      <c r="AL204" s="5">
        <v>0</v>
      </c>
      <c r="AM204" s="5">
        <v>0</v>
      </c>
      <c r="AN204" s="5">
        <v>0</v>
      </c>
      <c r="AO204" s="5">
        <v>0</v>
      </c>
      <c r="AP204" s="5">
        <v>0</v>
      </c>
      <c r="AQ204" s="5">
        <v>0</v>
      </c>
      <c r="AR204" s="5">
        <v>0</v>
      </c>
      <c r="AS204" s="5">
        <v>0</v>
      </c>
      <c r="AT204" s="5">
        <v>0</v>
      </c>
      <c r="AU204" s="5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5">
        <v>0</v>
      </c>
      <c r="BD204" s="5">
        <v>0</v>
      </c>
    </row>
    <row r="205" spans="2:56" x14ac:dyDescent="0.25">
      <c r="B205" s="1" t="s">
        <v>43</v>
      </c>
      <c r="C205" s="5">
        <v>0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f>-AC177*$C$161/2+AC175*$C$161</f>
        <v>4.2313071284425442E-2</v>
      </c>
      <c r="AB205" s="5">
        <f>AC175*$C$161/2</f>
        <v>2.0866720085470081E-2</v>
      </c>
      <c r="AC205" s="5">
        <f>-2*AC175*$C$161+AC175*$C$165</f>
        <v>-8.3438029510676567E-2</v>
      </c>
      <c r="AD205" s="5">
        <f>-AC177*$C$161</f>
        <v>1.1592622269705601E-3</v>
      </c>
      <c r="AE205" s="5">
        <f>AC177*$C$161/2+AC175*$C$161</f>
        <v>4.1153809057454881E-2</v>
      </c>
      <c r="AF205" s="5">
        <f>-AC175*$C$161/2</f>
        <v>-2.0866720085470081E-2</v>
      </c>
      <c r="AG205" s="5">
        <v>0</v>
      </c>
      <c r="AH205" s="5">
        <v>0</v>
      </c>
      <c r="AI205" s="5">
        <v>0</v>
      </c>
      <c r="AJ205" s="5">
        <v>0</v>
      </c>
      <c r="AK205" s="5">
        <v>0</v>
      </c>
      <c r="AL205" s="5">
        <v>0</v>
      </c>
      <c r="AM205" s="5">
        <v>0</v>
      </c>
      <c r="AN205" s="5">
        <v>0</v>
      </c>
      <c r="AO205" s="5">
        <v>0</v>
      </c>
      <c r="AP205" s="5">
        <v>0</v>
      </c>
      <c r="AQ205" s="5">
        <v>0</v>
      </c>
      <c r="AR205" s="5">
        <v>0</v>
      </c>
      <c r="AS205" s="5">
        <v>0</v>
      </c>
      <c r="AT205" s="5">
        <v>0</v>
      </c>
      <c r="AU205" s="5">
        <v>0</v>
      </c>
      <c r="AV205" s="5">
        <v>0</v>
      </c>
      <c r="AW205" s="5">
        <v>0</v>
      </c>
      <c r="AX205" s="5">
        <v>0</v>
      </c>
      <c r="AY205" s="5">
        <v>0</v>
      </c>
      <c r="AZ205" s="5">
        <v>0</v>
      </c>
      <c r="BA205" s="5">
        <v>0</v>
      </c>
      <c r="BB205" s="5">
        <v>0</v>
      </c>
      <c r="BC205" s="5">
        <v>0</v>
      </c>
      <c r="BD205" s="5">
        <v>0</v>
      </c>
    </row>
    <row r="206" spans="2:56" x14ac:dyDescent="0.25">
      <c r="B206" s="1" t="s">
        <v>44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f>-AC175*$C$161/2</f>
        <v>-2.0866720085470081E-2</v>
      </c>
      <c r="AB206" s="5">
        <f>AC171-AC173/2</f>
        <v>0.439453125</v>
      </c>
      <c r="AC206" s="5">
        <v>0</v>
      </c>
      <c r="AD206" s="5">
        <f>-2*AC171-AC175*$C$161+$C$159*AC171*$E$165</f>
        <v>-0.88538996347784005</v>
      </c>
      <c r="AE206" s="5">
        <f>AC175*$C$161/2</f>
        <v>2.0866720085470081E-2</v>
      </c>
      <c r="AF206" s="5">
        <f>AC171+AC173/2</f>
        <v>0.404296875</v>
      </c>
      <c r="AG206" s="5">
        <v>0</v>
      </c>
      <c r="AH206" s="5">
        <v>0</v>
      </c>
      <c r="AI206" s="5">
        <v>0</v>
      </c>
      <c r="AJ206" s="5">
        <v>0</v>
      </c>
      <c r="AK206" s="5">
        <v>0</v>
      </c>
      <c r="AL206" s="5">
        <v>0</v>
      </c>
      <c r="AM206" s="5">
        <v>0</v>
      </c>
      <c r="AN206" s="5">
        <v>0</v>
      </c>
      <c r="AO206" s="5">
        <v>0</v>
      </c>
      <c r="AP206" s="5">
        <v>0</v>
      </c>
      <c r="AQ206" s="5">
        <v>0</v>
      </c>
      <c r="AR206" s="5">
        <v>0</v>
      </c>
      <c r="AS206" s="5">
        <v>0</v>
      </c>
      <c r="AT206" s="5">
        <v>0</v>
      </c>
      <c r="AU206" s="5">
        <v>0</v>
      </c>
      <c r="AV206" s="5">
        <v>0</v>
      </c>
      <c r="AW206" s="5">
        <v>0</v>
      </c>
      <c r="AX206" s="5">
        <v>0</v>
      </c>
      <c r="AY206" s="5">
        <v>0</v>
      </c>
      <c r="AZ206" s="5">
        <v>0</v>
      </c>
      <c r="BA206" s="5">
        <v>0</v>
      </c>
      <c r="BB206" s="5">
        <v>0</v>
      </c>
      <c r="BC206" s="5">
        <v>0</v>
      </c>
      <c r="BD206" s="5">
        <v>0</v>
      </c>
    </row>
    <row r="207" spans="2:56" x14ac:dyDescent="0.25">
      <c r="B207" s="1" t="s">
        <v>49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f>-AE177*$C$161/2+AE175*$C$161</f>
        <v>4.1153809057454888E-2</v>
      </c>
      <c r="AD207" s="5">
        <f>AE175*$C$161/2</f>
        <v>2.0287088971984803E-2</v>
      </c>
      <c r="AE207" s="5">
        <f>-2*AE175*$C$161+AE175*$C$165</f>
        <v>-8.1120306468713335E-2</v>
      </c>
      <c r="AF207" s="5">
        <f>-AE177*$C$161</f>
        <v>1.1592622269705601E-3</v>
      </c>
      <c r="AG207" s="5">
        <f>AE177*$C$161/2+AE175*$C$161</f>
        <v>3.9994546830484326E-2</v>
      </c>
      <c r="AH207" s="5">
        <f>-AE175*$C$161/2</f>
        <v>-2.0287088971984803E-2</v>
      </c>
      <c r="AI207" s="5">
        <v>0</v>
      </c>
      <c r="AJ207" s="5">
        <v>0</v>
      </c>
      <c r="AK207" s="5">
        <v>0</v>
      </c>
      <c r="AL207" s="5">
        <v>0</v>
      </c>
      <c r="AM207" s="5">
        <v>0</v>
      </c>
      <c r="AN207" s="5">
        <v>0</v>
      </c>
      <c r="AO207" s="5">
        <v>0</v>
      </c>
      <c r="AP207" s="5">
        <v>0</v>
      </c>
      <c r="AQ207" s="5">
        <v>0</v>
      </c>
      <c r="AR207" s="5">
        <v>0</v>
      </c>
      <c r="AS207" s="5">
        <v>0</v>
      </c>
      <c r="AT207" s="5">
        <v>0</v>
      </c>
      <c r="AU207" s="5">
        <v>0</v>
      </c>
      <c r="AV207" s="5">
        <v>0</v>
      </c>
      <c r="AW207" s="5">
        <v>0</v>
      </c>
      <c r="AX207" s="5">
        <v>0</v>
      </c>
      <c r="AY207" s="5">
        <v>0</v>
      </c>
      <c r="AZ207" s="5">
        <v>0</v>
      </c>
      <c r="BA207" s="5">
        <v>0</v>
      </c>
      <c r="BB207" s="5">
        <v>0</v>
      </c>
      <c r="BC207" s="5">
        <v>0</v>
      </c>
      <c r="BD207" s="5">
        <v>0</v>
      </c>
    </row>
    <row r="208" spans="2:56" x14ac:dyDescent="0.25">
      <c r="B208" s="1" t="s">
        <v>50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f>-AE175*$C$161/2</f>
        <v>-2.0287088971984803E-2</v>
      </c>
      <c r="AD208" s="5">
        <f>AE171-AE173/2</f>
        <v>0.40430139612268534</v>
      </c>
      <c r="AE208" s="5">
        <v>0</v>
      </c>
      <c r="AF208" s="5">
        <f>-2*AE171-AE175*$C$161+$C$159*AE171*$E$165</f>
        <v>-0.81586081710684988</v>
      </c>
      <c r="AG208" s="5">
        <f>AE175*$C$161/2</f>
        <v>2.0287088971984803E-2</v>
      </c>
      <c r="AH208" s="5">
        <f>AE171+AE173/2</f>
        <v>0.37107114438657418</v>
      </c>
      <c r="AI208" s="5">
        <v>0</v>
      </c>
      <c r="AJ208" s="5">
        <v>0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5">
        <v>0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5">
        <v>0</v>
      </c>
      <c r="BD208" s="5">
        <v>0</v>
      </c>
    </row>
    <row r="209" spans="2:56" x14ac:dyDescent="0.25">
      <c r="B209" s="1" t="s">
        <v>51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f>-AG177*$C$161/2+AG175*$C$161</f>
        <v>3.9994546830484319E-2</v>
      </c>
      <c r="AF209" s="5">
        <f>AG175*$C$161/2</f>
        <v>1.9707457858499519E-2</v>
      </c>
      <c r="AG209" s="5">
        <f>-2*AG175*$C$161+AG175*$C$165</f>
        <v>-7.8802583426750089E-2</v>
      </c>
      <c r="AH209" s="5">
        <f>-AG177*$C$161</f>
        <v>1.1592622269705601E-3</v>
      </c>
      <c r="AI209" s="5">
        <f>AG177*$C$161/2+AG175*$C$161</f>
        <v>3.8835284603513757E-2</v>
      </c>
      <c r="AJ209" s="5">
        <f>-AG175*$C$161/2</f>
        <v>-1.9707457858499519E-2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</row>
    <row r="210" spans="2:56" x14ac:dyDescent="0.25">
      <c r="B210" s="1" t="s">
        <v>52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f>-AG175*$C$161/2</f>
        <v>-1.9707457858499519E-2</v>
      </c>
      <c r="AF210" s="5">
        <f>AG171-AG173/2</f>
        <v>0.37107566550925919</v>
      </c>
      <c r="AG210" s="5">
        <v>0</v>
      </c>
      <c r="AH210" s="5">
        <f>-2*AG171-AG175*$C$161+$C$159*AG171*$E$165</f>
        <v>-0.75012899305012637</v>
      </c>
      <c r="AI210" s="5">
        <f>AG175*$C$161/2</f>
        <v>1.9707457858499519E-2</v>
      </c>
      <c r="AJ210" s="5">
        <f>AG171+AG173/2</f>
        <v>0.33971715856481477</v>
      </c>
      <c r="AK210" s="5">
        <v>0</v>
      </c>
      <c r="AL210" s="5">
        <v>0</v>
      </c>
      <c r="AM210" s="5">
        <v>0</v>
      </c>
      <c r="AN210" s="5">
        <v>0</v>
      </c>
      <c r="AO210" s="5">
        <v>0</v>
      </c>
      <c r="AP210" s="5">
        <v>0</v>
      </c>
      <c r="AQ210" s="5">
        <v>0</v>
      </c>
      <c r="AR210" s="5">
        <v>0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</row>
    <row r="211" spans="2:56" x14ac:dyDescent="0.25">
      <c r="B211" s="1" t="s">
        <v>53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f>-AI177*$C$161/2+AI175*$C$161</f>
        <v>3.8835284603513764E-2</v>
      </c>
      <c r="AH211" s="5">
        <f>AI175*$C$161/2</f>
        <v>1.9127826745014242E-2</v>
      </c>
      <c r="AI211" s="5">
        <f>-2*AI175*$C$161+AI175*$C$165</f>
        <v>-7.6484860384786857E-2</v>
      </c>
      <c r="AJ211" s="5">
        <f>-AI177*$C$161</f>
        <v>1.1592622269705601E-3</v>
      </c>
      <c r="AK211" s="5">
        <f>AI177*$C$161/2+AI175*$C$161</f>
        <v>3.7676022376543203E-2</v>
      </c>
      <c r="AL211" s="5">
        <f>-AI175*$C$161/2</f>
        <v>-1.9127826745014242E-2</v>
      </c>
      <c r="AM211" s="5">
        <v>0</v>
      </c>
      <c r="AN211" s="5">
        <v>0</v>
      </c>
      <c r="AO211" s="5">
        <v>0</v>
      </c>
      <c r="AP211" s="5">
        <v>0</v>
      </c>
      <c r="AQ211" s="5">
        <v>0</v>
      </c>
      <c r="AR211" s="5">
        <v>0</v>
      </c>
      <c r="AS211" s="5">
        <v>0</v>
      </c>
      <c r="AT211" s="5">
        <v>0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5">
        <v>0</v>
      </c>
      <c r="BD211" s="5">
        <v>0</v>
      </c>
    </row>
    <row r="212" spans="2:56" x14ac:dyDescent="0.25">
      <c r="B212" s="1" t="s">
        <v>54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f>-AI175*$C$161/2</f>
        <v>-1.9127826745014242E-2</v>
      </c>
      <c r="AH212" s="5">
        <f>AI171-AI173/2</f>
        <v>0.3397216796875</v>
      </c>
      <c r="AI212" s="5">
        <v>0</v>
      </c>
      <c r="AJ212" s="5">
        <f>-2*AI171-AI175*$C$161+$C$159*AI171*$E$165</f>
        <v>-0.6880859963844056</v>
      </c>
      <c r="AK212" s="5">
        <f>AI175*$C$161/2</f>
        <v>1.9127826745014242E-2</v>
      </c>
      <c r="AL212" s="5">
        <f>AI171+AI173/2</f>
        <v>0.3101806640625</v>
      </c>
      <c r="AM212" s="5">
        <v>0</v>
      </c>
      <c r="AN212" s="5">
        <v>0</v>
      </c>
      <c r="AO212" s="5">
        <v>0</v>
      </c>
      <c r="AP212" s="5">
        <v>0</v>
      </c>
      <c r="AQ212" s="5">
        <v>0</v>
      </c>
      <c r="AR212" s="5">
        <v>0</v>
      </c>
      <c r="AS212" s="5">
        <v>0</v>
      </c>
      <c r="AT212" s="5">
        <v>0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5">
        <v>0</v>
      </c>
      <c r="BD212" s="5">
        <v>0</v>
      </c>
    </row>
    <row r="213" spans="2:56" x14ac:dyDescent="0.25">
      <c r="B213" s="1" t="s">
        <v>55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f>-AK177*$C$161/2+AK175*$C$161</f>
        <v>3.767602237654321E-2</v>
      </c>
      <c r="AJ213" s="5">
        <f>AK175*$C$161/2</f>
        <v>1.8548195631528964E-2</v>
      </c>
      <c r="AK213" s="5">
        <f>-2*AK175*$C$161+AK175*$C$165</f>
        <v>-7.4167137342823639E-2</v>
      </c>
      <c r="AL213" s="5">
        <f>-AK177*$C$161</f>
        <v>1.1592622269705601E-3</v>
      </c>
      <c r="AM213" s="5">
        <f>AK177*$C$161/2+AK175*$C$161</f>
        <v>3.6516760149572648E-2</v>
      </c>
      <c r="AN213" s="5">
        <f>-AK175*$C$161/2</f>
        <v>-1.8548195631528964E-2</v>
      </c>
      <c r="AO213" s="5">
        <v>0</v>
      </c>
      <c r="AP213" s="5">
        <v>0</v>
      </c>
      <c r="AQ213" s="5">
        <v>0</v>
      </c>
      <c r="AR213" s="5">
        <v>0</v>
      </c>
      <c r="AS213" s="5">
        <v>0</v>
      </c>
      <c r="AT213" s="5">
        <v>0</v>
      </c>
      <c r="AU213" s="5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5">
        <v>0</v>
      </c>
      <c r="BD213" s="5">
        <v>0</v>
      </c>
    </row>
    <row r="214" spans="2:56" x14ac:dyDescent="0.25">
      <c r="B214" s="1" t="s">
        <v>56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f>-AK175*$C$161/2</f>
        <v>-1.8548195631528964E-2</v>
      </c>
      <c r="AJ214" s="5">
        <f>AK171-AK173/2</f>
        <v>0.31018518518518529</v>
      </c>
      <c r="AK214" s="5">
        <v>0</v>
      </c>
      <c r="AL214" s="5">
        <f>-2*AK171-AK175*$C$161+$C$159*AK171*$E$165</f>
        <v>-0.62962333218642264</v>
      </c>
      <c r="AM214" s="5">
        <f>AK175*$C$161/2</f>
        <v>1.8548195631528964E-2</v>
      </c>
      <c r="AN214" s="5">
        <f>AK171+AK173/2</f>
        <v>0.2824074074074075</v>
      </c>
      <c r="AO214" s="5">
        <v>0</v>
      </c>
      <c r="AP214" s="5">
        <v>0</v>
      </c>
      <c r="AQ214" s="5">
        <v>0</v>
      </c>
      <c r="AR214" s="5">
        <v>0</v>
      </c>
      <c r="AS214" s="5">
        <v>0</v>
      </c>
      <c r="AT214" s="5">
        <v>0</v>
      </c>
      <c r="AU214" s="5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5">
        <v>0</v>
      </c>
      <c r="BD214" s="5">
        <v>0</v>
      </c>
    </row>
    <row r="215" spans="2:56" x14ac:dyDescent="0.25">
      <c r="B215" s="1" t="s">
        <v>96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f>-AM177*$C$161/2+AM175*$C$161</f>
        <v>3.6516760149572641E-2</v>
      </c>
      <c r="AL215" s="5">
        <f>AM175*$C$161/2</f>
        <v>1.796856451804368E-2</v>
      </c>
      <c r="AM215" s="5">
        <f>-2*AM175*$C$161+AM175*$C$165</f>
        <v>-7.1849414300860379E-2</v>
      </c>
      <c r="AN215" s="5">
        <f>-AM177*$C$161</f>
        <v>1.1592622269705601E-3</v>
      </c>
      <c r="AO215" s="5">
        <f>AM177*$C$161/2+AM175*$C$161</f>
        <v>3.535749792260208E-2</v>
      </c>
      <c r="AP215" s="5">
        <f>-AM175*$C$161/2</f>
        <v>-1.796856451804368E-2</v>
      </c>
      <c r="AQ215" s="5">
        <v>0</v>
      </c>
      <c r="AR215" s="5">
        <v>0</v>
      </c>
      <c r="AS215" s="5">
        <v>0</v>
      </c>
      <c r="AT215" s="5">
        <v>0</v>
      </c>
      <c r="AU215" s="5">
        <v>0</v>
      </c>
      <c r="AV215" s="5">
        <v>0</v>
      </c>
      <c r="AW215" s="5">
        <v>0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5">
        <v>0</v>
      </c>
      <c r="BD215" s="5">
        <v>0</v>
      </c>
    </row>
    <row r="216" spans="2:56" x14ac:dyDescent="0.25">
      <c r="B216" s="1" t="s">
        <v>97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f>-AM175*$C$161/2</f>
        <v>-1.796856451804368E-2</v>
      </c>
      <c r="AL216" s="5">
        <f>AM171-AM173/2</f>
        <v>0.2824119285300925</v>
      </c>
      <c r="AM216" s="5">
        <v>0</v>
      </c>
      <c r="AN216" s="5">
        <f>-2*AM171-AM175*$C$161+$C$159*AM171*$E$165</f>
        <v>-0.5746325055329119</v>
      </c>
      <c r="AO216" s="5">
        <f>AM175*$C$161/2</f>
        <v>1.796856451804368E-2</v>
      </c>
      <c r="AP216" s="5">
        <f>AM171+AM173/2</f>
        <v>0.25634313512731471</v>
      </c>
      <c r="AQ216" s="5">
        <v>0</v>
      </c>
      <c r="AR216" s="5">
        <v>0</v>
      </c>
      <c r="AS216" s="5">
        <v>0</v>
      </c>
      <c r="AT216" s="5">
        <v>0</v>
      </c>
      <c r="AU216" s="5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5">
        <v>0</v>
      </c>
      <c r="BD216" s="5">
        <v>0</v>
      </c>
    </row>
    <row r="217" spans="2:56" x14ac:dyDescent="0.25">
      <c r="B217" s="1" t="s">
        <v>98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f>-AO177*$C$161/2+AO175*$C$161</f>
        <v>3.5357497922602087E-2</v>
      </c>
      <c r="AN217" s="5">
        <f>AO175*$C$161/2</f>
        <v>1.7388933404558403E-2</v>
      </c>
      <c r="AO217" s="5">
        <f>-2*AO175*$C$161+AO175*$C$165</f>
        <v>-6.9531691258897146E-2</v>
      </c>
      <c r="AP217" s="5">
        <f>-AO177*$C$161</f>
        <v>1.1592622269705601E-3</v>
      </c>
      <c r="AQ217" s="5">
        <f>AO177*$C$161/2+AO175*$C$161</f>
        <v>3.4198235695631525E-2</v>
      </c>
      <c r="AR217" s="5">
        <f>-AO175*$C$161/2</f>
        <v>-1.7388933404558403E-2</v>
      </c>
      <c r="AS217" s="5">
        <v>0</v>
      </c>
      <c r="AT217" s="5">
        <v>0</v>
      </c>
      <c r="AU217" s="5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0</v>
      </c>
      <c r="BC217" s="5">
        <v>0</v>
      </c>
      <c r="BD217" s="5">
        <v>0</v>
      </c>
    </row>
    <row r="218" spans="2:56" x14ac:dyDescent="0.25">
      <c r="B218" s="1" t="s">
        <v>99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f>-AO175*$C$161/2</f>
        <v>-1.7388933404558403E-2</v>
      </c>
      <c r="AN218" s="5">
        <f>AO171-AO173/2</f>
        <v>0.25634765625</v>
      </c>
      <c r="AO218" s="5">
        <v>0</v>
      </c>
      <c r="AP218" s="5">
        <f>-2*AO171-AO175*$C$161+$C$159*AO171*$E$165</f>
        <v>-0.52300502150060968</v>
      </c>
      <c r="AQ218" s="5">
        <f>AO175*$C$161/2</f>
        <v>1.7388933404558403E-2</v>
      </c>
      <c r="AR218" s="5">
        <f>AO171+AO173/2</f>
        <v>0.23193359375</v>
      </c>
      <c r="AS218" s="5">
        <v>0</v>
      </c>
      <c r="AT218" s="5">
        <v>0</v>
      </c>
      <c r="AU218" s="5">
        <v>0</v>
      </c>
      <c r="AV218" s="5">
        <v>0</v>
      </c>
      <c r="AW218" s="5">
        <v>0</v>
      </c>
      <c r="AX218" s="5">
        <v>0</v>
      </c>
      <c r="AY218" s="5">
        <v>0</v>
      </c>
      <c r="AZ218" s="5">
        <v>0</v>
      </c>
      <c r="BA218" s="5">
        <v>0</v>
      </c>
      <c r="BB218" s="5">
        <v>0</v>
      </c>
      <c r="BC218" s="5">
        <v>0</v>
      </c>
      <c r="BD218" s="5">
        <v>0</v>
      </c>
    </row>
    <row r="219" spans="2:56" x14ac:dyDescent="0.25">
      <c r="B219" s="1" t="s">
        <v>100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f>-AQ177*$C$161/2+AQ175*$C$161</f>
        <v>3.4198235695631532E-2</v>
      </c>
      <c r="AP219" s="5">
        <f>AQ175*$C$161/2</f>
        <v>1.6809302291073126E-2</v>
      </c>
      <c r="AQ219" s="5">
        <f>-2*AQ175*$C$161+AQ175*$C$165</f>
        <v>-6.7213968216933928E-2</v>
      </c>
      <c r="AR219" s="5">
        <f>-AQ177*$C$161</f>
        <v>1.1592622269705601E-3</v>
      </c>
      <c r="AS219" s="5">
        <f>AQ177*$C$161/2+AQ175*$C$161</f>
        <v>3.303897346866097E-2</v>
      </c>
      <c r="AT219" s="5">
        <f>-AQ175*$C$161/2</f>
        <v>-1.6809302291073126E-2</v>
      </c>
      <c r="AU219" s="5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>
        <v>0</v>
      </c>
      <c r="BB219" s="5">
        <v>0</v>
      </c>
      <c r="BC219" s="5">
        <v>0</v>
      </c>
      <c r="BD219" s="5">
        <v>0</v>
      </c>
    </row>
    <row r="220" spans="2:56" x14ac:dyDescent="0.25">
      <c r="B220" s="1" t="s">
        <v>101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f>-AQ175*$C$161/2</f>
        <v>-1.6809302291073126E-2</v>
      </c>
      <c r="AP220" s="5">
        <f>AQ171-AQ173/2</f>
        <v>0.23193811487268529</v>
      </c>
      <c r="AQ220" s="5">
        <v>0</v>
      </c>
      <c r="AR220" s="5">
        <f>-2*AQ171-AQ175*$C$161+$C$159*AQ171*$E$165</f>
        <v>-0.47463238516625095</v>
      </c>
      <c r="AS220" s="5">
        <f>AQ175*$C$161/2</f>
        <v>1.6809302291073126E-2</v>
      </c>
      <c r="AT220" s="5">
        <f>AQ171+AQ173/2</f>
        <v>0.20912452980324081</v>
      </c>
      <c r="AU220" s="5">
        <v>0</v>
      </c>
      <c r="AV220" s="5">
        <v>0</v>
      </c>
      <c r="AW220" s="5">
        <v>0</v>
      </c>
      <c r="AX220" s="5">
        <v>0</v>
      </c>
      <c r="AY220" s="5">
        <v>0</v>
      </c>
      <c r="AZ220" s="5">
        <v>0</v>
      </c>
      <c r="BA220" s="5">
        <v>0</v>
      </c>
      <c r="BB220" s="5">
        <v>0</v>
      </c>
      <c r="BC220" s="5">
        <v>0</v>
      </c>
      <c r="BD220" s="5">
        <v>0</v>
      </c>
    </row>
    <row r="221" spans="2:56" x14ac:dyDescent="0.25">
      <c r="B221" s="1" t="s">
        <v>102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  <c r="AQ221" s="5">
        <f>-AS177*$C$161/2+AS175*$C$161</f>
        <v>3.3038973468660963E-2</v>
      </c>
      <c r="AR221" s="5">
        <f>AS175*$C$161/2</f>
        <v>1.6229671177587841E-2</v>
      </c>
      <c r="AS221" s="5">
        <f>-2*AS175*$C$161+AS175*$C$165</f>
        <v>-6.4896245174970668E-2</v>
      </c>
      <c r="AT221" s="5">
        <f>-AS177*$C$161</f>
        <v>1.1592622269705601E-3</v>
      </c>
      <c r="AU221" s="5">
        <f>AS177*$C$161/2+AS175*$C$161</f>
        <v>3.1879711241690402E-2</v>
      </c>
      <c r="AV221" s="5">
        <f>-AS175*$C$161/2</f>
        <v>-1.6229671177587841E-2</v>
      </c>
      <c r="AW221" s="5">
        <v>0</v>
      </c>
      <c r="AX221" s="5">
        <v>0</v>
      </c>
      <c r="AY221" s="5">
        <v>0</v>
      </c>
      <c r="AZ221" s="5">
        <v>0</v>
      </c>
      <c r="BA221" s="5">
        <v>0</v>
      </c>
      <c r="BB221" s="5">
        <v>0</v>
      </c>
      <c r="BC221" s="5">
        <v>0</v>
      </c>
      <c r="BD221" s="5">
        <v>0</v>
      </c>
    </row>
    <row r="222" spans="2:56" x14ac:dyDescent="0.25">
      <c r="B222" s="1" t="s">
        <v>103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5">
        <v>0</v>
      </c>
      <c r="AQ222" s="5">
        <f>-AS175*$C$161/2</f>
        <v>-1.6229671177587841E-2</v>
      </c>
      <c r="AR222" s="5">
        <f>AS171-AS173/2</f>
        <v>0.20912905092592585</v>
      </c>
      <c r="AS222" s="5">
        <v>0</v>
      </c>
      <c r="AT222" s="5">
        <f>-2*AS171-AS175*$C$161+$C$159*AS171*$E$165</f>
        <v>-0.42940610160657011</v>
      </c>
      <c r="AU222" s="5">
        <f>AS175*$C$161/2</f>
        <v>1.6229671177587841E-2</v>
      </c>
      <c r="AV222" s="5">
        <f>AS171+AS173/2</f>
        <v>0.18786168981481474</v>
      </c>
      <c r="AW222" s="5">
        <v>0</v>
      </c>
      <c r="AX222" s="5">
        <v>0</v>
      </c>
      <c r="AY222" s="5">
        <v>0</v>
      </c>
      <c r="AZ222" s="5">
        <v>0</v>
      </c>
      <c r="BA222" s="5">
        <v>0</v>
      </c>
      <c r="BB222" s="5">
        <v>0</v>
      </c>
      <c r="BC222" s="5">
        <v>0</v>
      </c>
      <c r="BD222" s="5">
        <v>0</v>
      </c>
    </row>
    <row r="223" spans="2:56" x14ac:dyDescent="0.25">
      <c r="B223" s="1" t="s">
        <v>104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5">
        <v>0</v>
      </c>
      <c r="AQ223" s="5">
        <v>0</v>
      </c>
      <c r="AR223" s="5">
        <v>0</v>
      </c>
      <c r="AS223" s="5">
        <f>-AU177*$C$161/2+AU175*$C$161</f>
        <v>3.1879711241690402E-2</v>
      </c>
      <c r="AT223" s="5">
        <f>AU175*$C$161/2</f>
        <v>1.5650040064102561E-2</v>
      </c>
      <c r="AU223" s="5">
        <f>-2*AU175*$C$161+AU175*$C$165</f>
        <v>-6.2578522133007422E-2</v>
      </c>
      <c r="AV223" s="5">
        <f>-AU177*$C$161</f>
        <v>1.1592622269705601E-3</v>
      </c>
      <c r="AW223" s="5">
        <f>AU177*$C$161/2+AU175*$C$161</f>
        <v>3.072044901471984E-2</v>
      </c>
      <c r="AX223" s="5">
        <f>-AU175*$C$161/2</f>
        <v>-1.5650040064102561E-2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</row>
    <row r="224" spans="2:56" x14ac:dyDescent="0.25">
      <c r="B224" s="1" t="s">
        <v>105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0</v>
      </c>
      <c r="AO224" s="5">
        <v>0</v>
      </c>
      <c r="AP224" s="5">
        <v>0</v>
      </c>
      <c r="AQ224" s="5">
        <v>0</v>
      </c>
      <c r="AR224" s="5">
        <v>0</v>
      </c>
      <c r="AS224" s="5">
        <f>-AU175*$C$161/2</f>
        <v>-1.5650040064102561E-2</v>
      </c>
      <c r="AT224" s="5">
        <f>AU171-AU173/2</f>
        <v>0.1878662109375</v>
      </c>
      <c r="AU224" s="5">
        <v>0</v>
      </c>
      <c r="AV224" s="5">
        <f>-2*AU171-AU175*$C$161+$C$159*AU171*$E$165</f>
        <v>-0.38721767589830347</v>
      </c>
      <c r="AW224" s="5">
        <f>AU175*$C$161/2</f>
        <v>1.5650040064102561E-2</v>
      </c>
      <c r="AX224" s="5">
        <f>AU171+AU173/2</f>
        <v>0.1680908203125</v>
      </c>
      <c r="AY224" s="5">
        <v>0</v>
      </c>
      <c r="AZ224" s="5">
        <v>0</v>
      </c>
      <c r="BA224" s="5">
        <v>0</v>
      </c>
      <c r="BB224" s="5">
        <v>0</v>
      </c>
      <c r="BC224" s="5">
        <v>0</v>
      </c>
      <c r="BD224" s="5">
        <v>0</v>
      </c>
    </row>
    <row r="225" spans="2:56" x14ac:dyDescent="0.25">
      <c r="B225" s="1" t="s">
        <v>106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5">
        <v>0</v>
      </c>
      <c r="AQ225" s="5">
        <v>0</v>
      </c>
      <c r="AR225" s="5">
        <v>0</v>
      </c>
      <c r="AS225" s="5">
        <v>0</v>
      </c>
      <c r="AT225" s="5">
        <v>0</v>
      </c>
      <c r="AU225" s="5">
        <f>-AW177*$C$161/2+AW175*$C$161</f>
        <v>3.0720449014719847E-2</v>
      </c>
      <c r="AV225" s="5">
        <f>AW175*$C$161/2</f>
        <v>1.5070408950617283E-2</v>
      </c>
      <c r="AW225" s="5">
        <f>-2*AW175*$C$161+AW175*$C$165</f>
        <v>-6.0260799091044197E-2</v>
      </c>
      <c r="AX225" s="5">
        <f>-AW177*$C$161</f>
        <v>1.1592622269705601E-3</v>
      </c>
      <c r="AY225" s="5">
        <f>AW177*$C$161/2+AW175*$C$161</f>
        <v>2.9561186787749286E-2</v>
      </c>
      <c r="AZ225" s="5">
        <f>-AW175*$C$161/2</f>
        <v>-1.5070408950617283E-2</v>
      </c>
      <c r="BA225" s="5">
        <v>0</v>
      </c>
      <c r="BB225" s="5">
        <v>0</v>
      </c>
      <c r="BC225" s="5">
        <v>0</v>
      </c>
      <c r="BD225" s="5">
        <v>0</v>
      </c>
    </row>
    <row r="226" spans="2:56" x14ac:dyDescent="0.25">
      <c r="B226" s="1" t="s">
        <v>107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5">
        <v>0</v>
      </c>
      <c r="AQ226" s="5">
        <v>0</v>
      </c>
      <c r="AR226" s="5">
        <v>0</v>
      </c>
      <c r="AS226" s="5">
        <v>0</v>
      </c>
      <c r="AT226" s="5">
        <v>0</v>
      </c>
      <c r="AU226" s="5">
        <f>-AW175*$C$161/2</f>
        <v>-1.5070408950617283E-2</v>
      </c>
      <c r="AV226" s="5">
        <f>AW171-AW173/2</f>
        <v>0.16809534143518523</v>
      </c>
      <c r="AW226" s="5">
        <v>0</v>
      </c>
      <c r="AX226" s="5">
        <f>-2*AW171-AW175*$C$161+$C$159*AW171*$E$165</f>
        <v>-0.34795861311818577</v>
      </c>
      <c r="AY226" s="5">
        <f>AW175*$C$161/2</f>
        <v>1.5070408950617283E-2</v>
      </c>
      <c r="AZ226" s="5">
        <f>AW171+AW173/2</f>
        <v>0.14975766782407413</v>
      </c>
      <c r="BA226" s="5">
        <v>0</v>
      </c>
      <c r="BB226" s="5">
        <v>0</v>
      </c>
      <c r="BC226" s="5">
        <v>0</v>
      </c>
      <c r="BD226" s="5">
        <v>0</v>
      </c>
    </row>
    <row r="227" spans="2:56" x14ac:dyDescent="0.25">
      <c r="B227" s="1" t="s">
        <v>108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0</v>
      </c>
      <c r="AO227" s="5">
        <v>0</v>
      </c>
      <c r="AP227" s="5">
        <v>0</v>
      </c>
      <c r="AQ227" s="5">
        <v>0</v>
      </c>
      <c r="AR227" s="5">
        <v>0</v>
      </c>
      <c r="AS227" s="5">
        <v>0</v>
      </c>
      <c r="AT227" s="5">
        <v>0</v>
      </c>
      <c r="AU227" s="5">
        <v>0</v>
      </c>
      <c r="AV227" s="5">
        <v>0</v>
      </c>
      <c r="AW227" s="5">
        <f>-AY177*$C$161/2+AY175*$C$161</f>
        <v>2.9561186787749279E-2</v>
      </c>
      <c r="AX227" s="5">
        <f>AY175*$C$161/2</f>
        <v>1.4490777837131999E-2</v>
      </c>
      <c r="AY227" s="5">
        <f>-2*AY175*$C$161+AY175*$C$165</f>
        <v>-5.7943076049080944E-2</v>
      </c>
      <c r="AZ227" s="5">
        <f>-AY177*$C$161</f>
        <v>1.1592622269705601E-3</v>
      </c>
      <c r="BA227" s="5">
        <f>AY177*$C$161/2+AY175*$C$161</f>
        <v>2.8401924560778717E-2</v>
      </c>
      <c r="BB227" s="5">
        <f>-AY175*$C$161/2</f>
        <v>-1.4490777837131999E-2</v>
      </c>
      <c r="BC227" s="5">
        <v>0</v>
      </c>
      <c r="BD227" s="5">
        <v>0</v>
      </c>
    </row>
    <row r="228" spans="2:56" x14ac:dyDescent="0.25">
      <c r="B228" s="1" t="s">
        <v>109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0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5">
        <v>0</v>
      </c>
      <c r="AN228" s="5">
        <v>0</v>
      </c>
      <c r="AO228" s="5">
        <v>0</v>
      </c>
      <c r="AP228" s="5">
        <v>0</v>
      </c>
      <c r="AQ228" s="5">
        <v>0</v>
      </c>
      <c r="AR228" s="5">
        <v>0</v>
      </c>
      <c r="AS228" s="5">
        <v>0</v>
      </c>
      <c r="AT228" s="5">
        <v>0</v>
      </c>
      <c r="AU228" s="5">
        <v>0</v>
      </c>
      <c r="AV228" s="5">
        <v>0</v>
      </c>
      <c r="AW228" s="5">
        <f>-AY175*$C$161/2</f>
        <v>-1.4490777837131999E-2</v>
      </c>
      <c r="AX228" s="5">
        <f>AY171-AY173/2</f>
        <v>0.14976218894675919</v>
      </c>
      <c r="AY228" s="5">
        <v>0</v>
      </c>
      <c r="AZ228" s="5">
        <f>-2*AY171-AY175*$C$161+$C$159*AY171*$E$165</f>
        <v>-0.31152041834295191</v>
      </c>
      <c r="BA228" s="5">
        <f>AY175*$C$161/2</f>
        <v>1.4490777837131999E-2</v>
      </c>
      <c r="BB228" s="5">
        <f>AY171+AY173/2</f>
        <v>0.13280797887731477</v>
      </c>
      <c r="BC228" s="5">
        <v>0</v>
      </c>
      <c r="BD228" s="5">
        <v>0</v>
      </c>
    </row>
    <row r="229" spans="2:56" x14ac:dyDescent="0.25">
      <c r="B229" s="1" t="s">
        <v>110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5">
        <v>0</v>
      </c>
      <c r="AN229" s="5">
        <v>0</v>
      </c>
      <c r="AO229" s="5">
        <v>0</v>
      </c>
      <c r="AP229" s="5">
        <v>0</v>
      </c>
      <c r="AQ229" s="5">
        <v>0</v>
      </c>
      <c r="AR229" s="5">
        <v>0</v>
      </c>
      <c r="AS229" s="5">
        <v>0</v>
      </c>
      <c r="AT229" s="5">
        <v>0</v>
      </c>
      <c r="AU229" s="5">
        <v>0</v>
      </c>
      <c r="AV229" s="5">
        <v>0</v>
      </c>
      <c r="AW229" s="5">
        <v>0</v>
      </c>
      <c r="AX229" s="5">
        <v>0</v>
      </c>
      <c r="AY229" s="5">
        <f>-BA177*$C$161/2+BA175*$C$161</f>
        <v>2.8401924560778724E-2</v>
      </c>
      <c r="AZ229" s="5">
        <f>BA175*$C$161/2</f>
        <v>1.3911146723646722E-2</v>
      </c>
      <c r="BA229" s="5">
        <f>-2*BA175*$C$161+BA175*$C$165</f>
        <v>-5.5625353007117719E-2</v>
      </c>
      <c r="BB229" s="5">
        <f>-BA177*$C$161</f>
        <v>1.1592622269705601E-3</v>
      </c>
      <c r="BC229" s="5">
        <f>BA177*$C$161/2+BA175*$C$161</f>
        <v>2.7242662333808162E-2</v>
      </c>
      <c r="BD229" s="5">
        <f>-BA175*$C$161/2</f>
        <v>-1.3911146723646722E-2</v>
      </c>
    </row>
    <row r="230" spans="2:56" x14ac:dyDescent="0.25">
      <c r="B230" s="1" t="s">
        <v>111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5">
        <v>0</v>
      </c>
      <c r="AQ230" s="5">
        <v>0</v>
      </c>
      <c r="AR230" s="5">
        <v>0</v>
      </c>
      <c r="AS230" s="5">
        <v>0</v>
      </c>
      <c r="AT230" s="5">
        <v>0</v>
      </c>
      <c r="AU230" s="5">
        <v>0</v>
      </c>
      <c r="AV230" s="5">
        <v>0</v>
      </c>
      <c r="AW230" s="5">
        <v>0</v>
      </c>
      <c r="AX230" s="5">
        <v>0</v>
      </c>
      <c r="AY230" s="5">
        <f>-BA175*$C$161/2</f>
        <v>-1.3911146723646722E-2</v>
      </c>
      <c r="AZ230" s="5">
        <f>BA171-BA173/2</f>
        <v>0.1328125</v>
      </c>
      <c r="BA230" s="5">
        <v>0</v>
      </c>
      <c r="BB230" s="5">
        <f>-2*BA171-BA175*$C$161+$C$159*BA171*$E$165</f>
        <v>-0.27779459664933781</v>
      </c>
      <c r="BC230" s="5">
        <f>BA175*$C$161/2</f>
        <v>1.3911146723646722E-2</v>
      </c>
      <c r="BD230" s="5">
        <f>BA171+BA173/2</f>
        <v>0.1171875</v>
      </c>
    </row>
    <row r="231" spans="2:56" x14ac:dyDescent="0.25">
      <c r="B231" s="1" t="s">
        <v>15</v>
      </c>
      <c r="C231" s="5">
        <v>0</v>
      </c>
      <c r="D231" s="5">
        <v>0</v>
      </c>
      <c r="E231" s="5">
        <v>1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5">
        <v>0</v>
      </c>
      <c r="AF231" s="5">
        <v>0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5">
        <v>0</v>
      </c>
      <c r="AQ231" s="5">
        <v>0</v>
      </c>
      <c r="AR231" s="5">
        <v>0</v>
      </c>
      <c r="AS231" s="5">
        <v>0</v>
      </c>
      <c r="AT231" s="5">
        <v>0</v>
      </c>
      <c r="AU231" s="5">
        <v>0</v>
      </c>
      <c r="AV231" s="5">
        <v>0</v>
      </c>
      <c r="AW231" s="5">
        <v>0</v>
      </c>
      <c r="AX231" s="5">
        <v>0</v>
      </c>
      <c r="AY231" s="5">
        <v>0</v>
      </c>
      <c r="AZ231" s="5">
        <v>0</v>
      </c>
      <c r="BA231" s="5">
        <v>0</v>
      </c>
      <c r="BB231" s="5">
        <v>0</v>
      </c>
      <c r="BC231" s="5">
        <v>0</v>
      </c>
      <c r="BD231" s="5">
        <v>0</v>
      </c>
    </row>
    <row r="232" spans="2:56" x14ac:dyDescent="0.25">
      <c r="B232" s="1" t="s">
        <v>16</v>
      </c>
      <c r="C232" s="5">
        <v>0</v>
      </c>
      <c r="D232" s="5">
        <v>0</v>
      </c>
      <c r="E232" s="5">
        <v>0</v>
      </c>
      <c r="F232" s="5">
        <v>1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5">
        <v>0</v>
      </c>
      <c r="AD232" s="5">
        <v>0</v>
      </c>
      <c r="AE232" s="5">
        <v>0</v>
      </c>
      <c r="AF232" s="5">
        <v>0</v>
      </c>
      <c r="AG232" s="5">
        <v>0</v>
      </c>
      <c r="AH232" s="5">
        <v>0</v>
      </c>
      <c r="AI232" s="5">
        <v>0</v>
      </c>
      <c r="AJ232" s="5">
        <v>0</v>
      </c>
      <c r="AK232" s="5">
        <v>0</v>
      </c>
      <c r="AL232" s="5">
        <v>0</v>
      </c>
      <c r="AM232" s="5">
        <v>0</v>
      </c>
      <c r="AN232" s="5">
        <v>0</v>
      </c>
      <c r="AO232" s="5">
        <v>0</v>
      </c>
      <c r="AP232" s="5">
        <v>0</v>
      </c>
      <c r="AQ232" s="5">
        <v>0</v>
      </c>
      <c r="AR232" s="5">
        <v>0</v>
      </c>
      <c r="AS232" s="5">
        <v>0</v>
      </c>
      <c r="AT232" s="5">
        <v>0</v>
      </c>
      <c r="AU232" s="5">
        <v>0</v>
      </c>
      <c r="AV232" s="5">
        <v>0</v>
      </c>
      <c r="AW232" s="5">
        <v>0</v>
      </c>
      <c r="AX232" s="5">
        <v>0</v>
      </c>
      <c r="AY232" s="5">
        <v>0</v>
      </c>
      <c r="AZ232" s="5">
        <v>0</v>
      </c>
      <c r="BA232" s="5">
        <v>0</v>
      </c>
      <c r="BB232" s="5">
        <v>0</v>
      </c>
      <c r="BC232" s="5">
        <v>0</v>
      </c>
      <c r="BD232" s="5">
        <v>0</v>
      </c>
    </row>
    <row r="233" spans="2:56" x14ac:dyDescent="0.25">
      <c r="B233" s="1" t="s">
        <v>112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  <c r="AF233" s="5">
        <v>0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5">
        <v>0</v>
      </c>
      <c r="AQ233" s="5">
        <v>0</v>
      </c>
      <c r="AR233" s="5">
        <v>0</v>
      </c>
      <c r="AS233" s="5">
        <v>0</v>
      </c>
      <c r="AT233" s="5">
        <v>0</v>
      </c>
      <c r="AU233" s="5">
        <v>0</v>
      </c>
      <c r="AV233" s="5">
        <v>0</v>
      </c>
      <c r="AW233" s="5">
        <v>0</v>
      </c>
      <c r="AX233" s="5">
        <v>0</v>
      </c>
      <c r="AY233" s="5">
        <v>0</v>
      </c>
      <c r="AZ233" s="5">
        <v>1</v>
      </c>
      <c r="BA233" s="5">
        <v>0</v>
      </c>
      <c r="BB233" s="5">
        <v>0</v>
      </c>
      <c r="BC233" s="5">
        <v>0</v>
      </c>
      <c r="BD233" s="5">
        <v>-1</v>
      </c>
    </row>
    <row r="234" spans="2:56" x14ac:dyDescent="0.25">
      <c r="B234" s="1" t="s">
        <v>113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v>0</v>
      </c>
      <c r="AD234" s="5">
        <v>0</v>
      </c>
      <c r="AE234" s="5">
        <v>0</v>
      </c>
      <c r="AF234" s="5">
        <v>0</v>
      </c>
      <c r="AG234" s="5">
        <v>0</v>
      </c>
      <c r="AH234" s="5">
        <v>0</v>
      </c>
      <c r="AI234" s="5">
        <v>0</v>
      </c>
      <c r="AJ234" s="5">
        <v>0</v>
      </c>
      <c r="AK234" s="5">
        <v>0</v>
      </c>
      <c r="AL234" s="5">
        <v>0</v>
      </c>
      <c r="AM234" s="5">
        <v>0</v>
      </c>
      <c r="AN234" s="5">
        <v>0</v>
      </c>
      <c r="AO234" s="5">
        <v>0</v>
      </c>
      <c r="AP234" s="5">
        <v>0</v>
      </c>
      <c r="AQ234" s="5">
        <v>0</v>
      </c>
      <c r="AR234" s="5">
        <v>0</v>
      </c>
      <c r="AS234" s="5">
        <v>0</v>
      </c>
      <c r="AT234" s="5">
        <v>0</v>
      </c>
      <c r="AU234" s="5">
        <v>0</v>
      </c>
      <c r="AV234" s="5">
        <v>0</v>
      </c>
      <c r="AW234" s="5">
        <v>0</v>
      </c>
      <c r="AX234" s="5">
        <v>0</v>
      </c>
      <c r="AY234" s="5">
        <v>-0.5</v>
      </c>
      <c r="AZ234" s="5">
        <v>0</v>
      </c>
      <c r="BA234" s="5">
        <v>0</v>
      </c>
      <c r="BB234" s="5">
        <v>-1</v>
      </c>
      <c r="BC234" s="5">
        <v>0.5</v>
      </c>
      <c r="BD234" s="5">
        <v>0</v>
      </c>
    </row>
    <row r="242" spans="1:11" ht="18.75" x14ac:dyDescent="0.25">
      <c r="B242" s="13" t="s">
        <v>197</v>
      </c>
    </row>
    <row r="243" spans="1:11" ht="18.75" x14ac:dyDescent="0.25">
      <c r="C243" s="2" t="s">
        <v>201</v>
      </c>
      <c r="D243" s="14"/>
      <c r="E243" s="15"/>
    </row>
    <row r="244" spans="1:11" x14ac:dyDescent="0.25">
      <c r="C244" s="23"/>
      <c r="D244" s="14"/>
      <c r="E244" s="15"/>
    </row>
    <row r="245" spans="1:11" x14ac:dyDescent="0.25">
      <c r="C245" s="16"/>
      <c r="D245" s="14"/>
    </row>
    <row r="246" spans="1:11" x14ac:dyDescent="0.25">
      <c r="B246" s="4" t="s">
        <v>59</v>
      </c>
      <c r="C246" s="6">
        <v>32</v>
      </c>
    </row>
    <row r="247" spans="1:11" x14ac:dyDescent="0.25">
      <c r="B247" s="9"/>
      <c r="C247" s="8">
        <f>1/C246</f>
        <v>3.125E-2</v>
      </c>
    </row>
    <row r="248" spans="1:11" x14ac:dyDescent="0.25">
      <c r="B248" s="3"/>
    </row>
    <row r="249" spans="1:11" x14ac:dyDescent="0.25">
      <c r="C249" s="18">
        <f>C22</f>
        <v>3.1200000000000002E-2</v>
      </c>
    </row>
    <row r="250" spans="1:11" ht="20.25" x14ac:dyDescent="0.35">
      <c r="B250" s="19" t="s">
        <v>203</v>
      </c>
      <c r="C250" s="18">
        <f>C23</f>
        <v>0.01</v>
      </c>
    </row>
    <row r="252" spans="1:11" x14ac:dyDescent="0.25">
      <c r="C252" s="12">
        <f>C247*C247/C249</f>
        <v>3.1300080128205128E-2</v>
      </c>
    </row>
    <row r="253" spans="1:11" x14ac:dyDescent="0.25">
      <c r="C253" s="4"/>
    </row>
    <row r="254" spans="1:11" x14ac:dyDescent="0.25">
      <c r="A254" s="15"/>
      <c r="C254" s="20">
        <v>3.5666069898049582</v>
      </c>
      <c r="G254" s="17" t="s">
        <v>114</v>
      </c>
      <c r="H254" s="1">
        <f>1E+70*MDETERM(C272:BT341)</f>
        <v>-8.2474683070557592E-5</v>
      </c>
    </row>
    <row r="255" spans="1:11" x14ac:dyDescent="0.25">
      <c r="C255" s="4"/>
      <c r="F255" s="21" t="s">
        <v>189</v>
      </c>
      <c r="G255" s="21" t="s">
        <v>190</v>
      </c>
      <c r="H255" s="21" t="s">
        <v>115</v>
      </c>
      <c r="I255" s="21" t="s">
        <v>116</v>
      </c>
      <c r="J255" s="21" t="s">
        <v>119</v>
      </c>
      <c r="K255" s="21" t="s">
        <v>154</v>
      </c>
    </row>
    <row r="256" spans="1:11" x14ac:dyDescent="0.25">
      <c r="B256" s="7"/>
      <c r="C256" s="20">
        <f>C247*C247*C247*C247*C254*C254</f>
        <v>1.2131390971875749E-5</v>
      </c>
      <c r="E256" s="20">
        <f>C247*C247*C254*C254</f>
        <v>1.2422544355200767E-2</v>
      </c>
      <c r="F256" s="21" t="s">
        <v>191</v>
      </c>
      <c r="G256" s="22" t="s">
        <v>192</v>
      </c>
      <c r="H256" s="22">
        <v>3.68386561202772</v>
      </c>
      <c r="I256" s="22">
        <v>3.5894610558544935</v>
      </c>
      <c r="J256" s="22">
        <v>3.5724899577104683</v>
      </c>
      <c r="K256" s="22">
        <v>3.5666069898049582</v>
      </c>
    </row>
    <row r="257" spans="2:72" x14ac:dyDescent="0.25">
      <c r="B257" s="7"/>
      <c r="C257" s="4"/>
      <c r="D257" s="3"/>
      <c r="E257" s="8"/>
    </row>
    <row r="258" spans="2:72" x14ac:dyDescent="0.25">
      <c r="B258" s="7"/>
      <c r="C258" s="7">
        <f>C31</f>
        <v>0.5</v>
      </c>
      <c r="D258" s="3"/>
      <c r="E258" s="8"/>
    </row>
    <row r="259" spans="2:72" x14ac:dyDescent="0.25">
      <c r="D259" s="16" t="s">
        <v>60</v>
      </c>
      <c r="E259" s="21">
        <v>1</v>
      </c>
      <c r="F259" s="21"/>
      <c r="G259" s="21">
        <v>2</v>
      </c>
      <c r="H259" s="21"/>
      <c r="I259" s="21">
        <v>3</v>
      </c>
      <c r="J259" s="21"/>
      <c r="K259" s="21">
        <v>4</v>
      </c>
      <c r="L259" s="21"/>
      <c r="M259" s="21">
        <v>5</v>
      </c>
      <c r="N259" s="21"/>
      <c r="O259" s="21">
        <v>6</v>
      </c>
      <c r="P259" s="21"/>
      <c r="Q259" s="21">
        <v>7</v>
      </c>
      <c r="R259" s="21"/>
      <c r="S259" s="21">
        <v>8</v>
      </c>
      <c r="T259" s="21"/>
      <c r="U259" s="21">
        <v>9</v>
      </c>
      <c r="W259" s="21">
        <v>10</v>
      </c>
      <c r="X259" s="21"/>
      <c r="Y259" s="21">
        <v>11</v>
      </c>
      <c r="Z259" s="21"/>
      <c r="AA259" s="21">
        <v>12</v>
      </c>
      <c r="AB259" s="21"/>
      <c r="AC259" s="21">
        <v>13</v>
      </c>
      <c r="AD259" s="21"/>
      <c r="AE259" s="21">
        <v>14</v>
      </c>
      <c r="AF259" s="21"/>
      <c r="AG259" s="21">
        <v>15</v>
      </c>
      <c r="AH259" s="21"/>
      <c r="AI259" s="21">
        <v>16</v>
      </c>
      <c r="AJ259" s="21"/>
      <c r="AK259" s="21">
        <v>17</v>
      </c>
      <c r="AL259" s="21"/>
      <c r="AM259" s="21">
        <v>18</v>
      </c>
      <c r="AN259" s="21"/>
      <c r="AO259" s="21">
        <v>19</v>
      </c>
      <c r="AP259" s="21"/>
      <c r="AQ259" s="21">
        <v>20</v>
      </c>
      <c r="AR259" s="21"/>
      <c r="AS259" s="21">
        <v>21</v>
      </c>
      <c r="AT259" s="21"/>
      <c r="AU259" s="21">
        <v>22</v>
      </c>
      <c r="AV259" s="21"/>
      <c r="AW259" s="21">
        <v>23</v>
      </c>
      <c r="AX259" s="21"/>
      <c r="AY259" s="21">
        <v>24</v>
      </c>
      <c r="AZ259" s="21"/>
      <c r="BA259" s="21">
        <v>25</v>
      </c>
      <c r="BB259" s="21"/>
      <c r="BC259" s="21">
        <v>26</v>
      </c>
      <c r="BE259" s="21">
        <v>27</v>
      </c>
      <c r="BF259" s="21"/>
      <c r="BG259" s="21">
        <v>28</v>
      </c>
      <c r="BH259" s="21"/>
      <c r="BI259" s="21">
        <v>29</v>
      </c>
      <c r="BJ259" s="21"/>
      <c r="BK259" s="21">
        <v>30</v>
      </c>
      <c r="BL259" s="21"/>
      <c r="BM259" s="21">
        <v>31</v>
      </c>
      <c r="BN259" s="21"/>
      <c r="BO259" s="21">
        <v>32</v>
      </c>
      <c r="BP259" s="21"/>
      <c r="BQ259" s="21">
        <v>33</v>
      </c>
    </row>
    <row r="260" spans="2:72" x14ac:dyDescent="0.25">
      <c r="E260" s="5">
        <v>0</v>
      </c>
      <c r="F260" s="5"/>
      <c r="G260" s="5">
        <f>1/C246</f>
        <v>3.125E-2</v>
      </c>
      <c r="H260" s="5"/>
      <c r="I260" s="5">
        <f>2/C246</f>
        <v>6.25E-2</v>
      </c>
      <c r="J260" s="5"/>
      <c r="K260" s="5">
        <f>3/C246</f>
        <v>9.375E-2</v>
      </c>
      <c r="L260" s="5"/>
      <c r="M260" s="5">
        <f>4/C246</f>
        <v>0.125</v>
      </c>
      <c r="N260" s="5"/>
      <c r="O260" s="5">
        <f>5/C246</f>
        <v>0.15625</v>
      </c>
      <c r="P260" s="5"/>
      <c r="Q260" s="5">
        <f>6/C246</f>
        <v>0.1875</v>
      </c>
      <c r="R260" s="5"/>
      <c r="S260" s="5">
        <f>7/C246</f>
        <v>0.21875</v>
      </c>
      <c r="T260" s="5"/>
      <c r="U260" s="5">
        <f>8/C246</f>
        <v>0.25</v>
      </c>
      <c r="W260" s="5">
        <f>9/C246</f>
        <v>0.28125</v>
      </c>
      <c r="X260" s="5"/>
      <c r="Y260" s="5">
        <f>10/C246</f>
        <v>0.3125</v>
      </c>
      <c r="Z260" s="5"/>
      <c r="AA260" s="5">
        <f>11/C246</f>
        <v>0.34375</v>
      </c>
      <c r="AB260" s="5"/>
      <c r="AC260" s="5">
        <f>12/C246</f>
        <v>0.375</v>
      </c>
      <c r="AD260" s="5"/>
      <c r="AE260" s="5">
        <f>13/C246</f>
        <v>0.40625</v>
      </c>
      <c r="AF260" s="5"/>
      <c r="AG260" s="5">
        <f>14/C246</f>
        <v>0.4375</v>
      </c>
      <c r="AH260" s="5"/>
      <c r="AI260" s="5">
        <f>15/C246</f>
        <v>0.46875</v>
      </c>
      <c r="AJ260" s="5"/>
      <c r="AK260" s="5">
        <f>16/C246</f>
        <v>0.5</v>
      </c>
      <c r="AL260" s="5"/>
      <c r="AM260" s="5">
        <f>17/C246</f>
        <v>0.53125</v>
      </c>
      <c r="AO260" s="5">
        <f>18/C246</f>
        <v>0.5625</v>
      </c>
      <c r="AP260" s="5"/>
      <c r="AQ260" s="5">
        <f>19/C246</f>
        <v>0.59375</v>
      </c>
      <c r="AR260" s="5"/>
      <c r="AS260" s="5">
        <f>20/C246</f>
        <v>0.625</v>
      </c>
      <c r="AT260" s="5"/>
      <c r="AU260" s="5">
        <f>21/C246</f>
        <v>0.65625</v>
      </c>
      <c r="AV260" s="5"/>
      <c r="AW260" s="5">
        <f>22/C246</f>
        <v>0.6875</v>
      </c>
      <c r="AX260" s="5"/>
      <c r="AY260" s="5">
        <f>23/C246</f>
        <v>0.71875</v>
      </c>
      <c r="AZ260" s="5"/>
      <c r="BA260" s="5">
        <f>24/C246</f>
        <v>0.75</v>
      </c>
      <c r="BC260" s="5">
        <f>25/C246</f>
        <v>0.78125</v>
      </c>
      <c r="BD260" s="5"/>
      <c r="BE260" s="5">
        <f>26/C246</f>
        <v>0.8125</v>
      </c>
      <c r="BF260" s="5"/>
      <c r="BG260" s="5">
        <f>27/C246</f>
        <v>0.84375</v>
      </c>
      <c r="BH260" s="5"/>
      <c r="BI260" s="5">
        <f>28/C246</f>
        <v>0.875</v>
      </c>
      <c r="BJ260" s="5"/>
      <c r="BK260" s="5">
        <f>29/C246</f>
        <v>0.90625</v>
      </c>
      <c r="BL260" s="5"/>
      <c r="BM260" s="5">
        <f>30/C246</f>
        <v>0.9375</v>
      </c>
      <c r="BN260" s="5"/>
      <c r="BO260" s="5">
        <f>31/C246</f>
        <v>0.96875</v>
      </c>
      <c r="BP260" s="5"/>
      <c r="BQ260" s="5">
        <f>32/C246</f>
        <v>1</v>
      </c>
    </row>
    <row r="261" spans="2:72" x14ac:dyDescent="0.25">
      <c r="W261" s="5"/>
    </row>
    <row r="262" spans="2:72" x14ac:dyDescent="0.25">
      <c r="E262" s="5">
        <f>POWER(1-$C$258*E260,3)</f>
        <v>1</v>
      </c>
      <c r="F262" s="11"/>
      <c r="G262" s="5">
        <f>POWER(1-$C$258*G260,3)</f>
        <v>0.95385360717773438</v>
      </c>
      <c r="H262" s="11"/>
      <c r="I262" s="5">
        <f>POWER(1-$C$258*I260,3)</f>
        <v>0.909149169921875</v>
      </c>
      <c r="J262" s="11"/>
      <c r="K262" s="5">
        <f>POWER(1-$C$258*K260,3)</f>
        <v>0.86586380004882813</v>
      </c>
      <c r="L262" s="11"/>
      <c r="M262" s="5">
        <f>POWER(1-$C$258*M260,3)</f>
        <v>0.823974609375</v>
      </c>
      <c r="N262" s="11"/>
      <c r="O262" s="5">
        <f>POWER(1-$C$258*O260,3)</f>
        <v>0.78345870971679688</v>
      </c>
      <c r="P262" s="11"/>
      <c r="Q262" s="5">
        <f>POWER(1-$C$258*Q260,3)</f>
        <v>0.744293212890625</v>
      </c>
      <c r="R262" s="11"/>
      <c r="S262" s="5">
        <f>POWER(1-$C$258*S260,3)</f>
        <v>0.70645523071289063</v>
      </c>
      <c r="T262" s="11"/>
      <c r="U262" s="5">
        <f>POWER(1-$C$258*U260,3)</f>
        <v>0.669921875</v>
      </c>
      <c r="W262" s="5">
        <f>POWER(1-$C$258*W260,3)</f>
        <v>0.63467025756835938</v>
      </c>
      <c r="Y262" s="5">
        <f>POWER(1-$C$258*Y260,3)</f>
        <v>0.600677490234375</v>
      </c>
      <c r="AA262" s="5">
        <f>POWER(1-$C$258*AA260,3)</f>
        <v>0.56792068481445313</v>
      </c>
      <c r="AC262" s="5">
        <f>POWER(1-$C$258*AC260,3)</f>
        <v>0.536376953125</v>
      </c>
      <c r="AE262" s="5">
        <f>POWER(1-$C$258*AE260,3)</f>
        <v>0.50602340698242188</v>
      </c>
      <c r="AG262" s="5">
        <f>POWER(1-$C$258*AG260,3)</f>
        <v>0.476837158203125</v>
      </c>
      <c r="AI262" s="5">
        <f>POWER(1-$C$258*AI260,3)</f>
        <v>0.44879531860351563</v>
      </c>
      <c r="AK262" s="5">
        <f>POWER(1-$C$258*AK260,3)</f>
        <v>0.421875</v>
      </c>
      <c r="AM262" s="5">
        <f>POWER(1-$C$258*AM260,3)</f>
        <v>0.39605331420898438</v>
      </c>
      <c r="AO262" s="5">
        <f>POWER(1-$C$258*AO260,3)</f>
        <v>0.371307373046875</v>
      </c>
      <c r="AQ262" s="5">
        <f>POWER(1-$C$258*AQ260,3)</f>
        <v>0.34761428833007813</v>
      </c>
      <c r="AS262" s="5">
        <f>POWER(1-$C$258*AS260,3)</f>
        <v>0.324951171875</v>
      </c>
      <c r="AU262" s="5">
        <f>POWER(1-$C$258*AU260,3)</f>
        <v>0.30329513549804688</v>
      </c>
      <c r="AW262" s="5">
        <f>POWER(1-$C$258*AW260,3)</f>
        <v>0.282623291015625</v>
      </c>
      <c r="AY262" s="5">
        <f>POWER(1-$C$258*AY260,3)</f>
        <v>0.26291275024414063</v>
      </c>
      <c r="BA262" s="5">
        <f>POWER(1-$C$258*BA260,3)</f>
        <v>0.244140625</v>
      </c>
      <c r="BC262" s="5">
        <f>POWER(1-$C$258*BC260,3)</f>
        <v>0.22628402709960938</v>
      </c>
      <c r="BE262" s="5">
        <f>POWER(1-$C$258*BE260,3)</f>
        <v>0.209320068359375</v>
      </c>
      <c r="BG262" s="5">
        <f>POWER(1-$C$258*BG260,3)</f>
        <v>0.19322586059570313</v>
      </c>
      <c r="BI262" s="5">
        <f>POWER(1-$C$258*BI260,3)</f>
        <v>0.177978515625</v>
      </c>
      <c r="BK262" s="5">
        <f>POWER(1-$C$258*BK260,3)</f>
        <v>0.16355514526367188</v>
      </c>
      <c r="BM262" s="5">
        <f>POWER(1-$C$258*BM260,3)</f>
        <v>0.149932861328125</v>
      </c>
      <c r="BO262" s="5">
        <f>POWER(1-$C$258*BO260,3)</f>
        <v>0.13708877563476563</v>
      </c>
      <c r="BQ262" s="5">
        <f>POWER(1-$C$258*BQ260,3)</f>
        <v>0.125</v>
      </c>
    </row>
    <row r="263" spans="2:72" x14ac:dyDescent="0.25"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21"/>
      <c r="W263" s="5"/>
      <c r="X263" s="21"/>
      <c r="Y263" s="5"/>
      <c r="AA263" s="5"/>
      <c r="AC263" s="5"/>
      <c r="AE263" s="5"/>
      <c r="AG263" s="5"/>
      <c r="AI263" s="5"/>
      <c r="AK263" s="5"/>
      <c r="AM263" s="5"/>
      <c r="AO263" s="5"/>
      <c r="AQ263" s="5"/>
      <c r="AS263" s="5"/>
      <c r="AU263" s="5"/>
      <c r="AW263" s="5"/>
      <c r="AY263" s="5"/>
      <c r="BA263" s="5"/>
      <c r="BC263" s="5"/>
      <c r="BE263" s="5"/>
      <c r="BG263" s="5"/>
      <c r="BI263" s="5"/>
      <c r="BK263" s="5"/>
      <c r="BM263" s="5"/>
      <c r="BO263" s="5"/>
      <c r="BQ263" s="5"/>
    </row>
    <row r="264" spans="2:72" x14ac:dyDescent="0.25">
      <c r="E264" s="5">
        <f>-3*$C$247*$C$258*POWER(1-$C$258*E260,2)</f>
        <v>-4.6875E-2</v>
      </c>
      <c r="F264" s="5"/>
      <c r="G264" s="5">
        <f>-3*$C$247*$C$258*POWER(1-$C$258*G260,2)</f>
        <v>-4.5421600341796875E-2</v>
      </c>
      <c r="H264" s="5"/>
      <c r="I264" s="5">
        <f>-3*$C$247*$C$258*POWER(1-$C$258*I260,2)</f>
        <v>-4.39910888671875E-2</v>
      </c>
      <c r="J264" s="5"/>
      <c r="K264" s="5">
        <f>-3*$C$247*$C$258*POWER(1-$C$258*K260,2)</f>
        <v>-4.2583465576171875E-2</v>
      </c>
      <c r="L264" s="5"/>
      <c r="M264" s="5">
        <f>-3*$C$247*$C$258*POWER(1-$C$258*M260,2)</f>
        <v>-4.119873046875E-2</v>
      </c>
      <c r="N264" s="5"/>
      <c r="O264" s="5">
        <f>-3*$C$247*$C$258*POWER(1-$C$258*O260,2)</f>
        <v>-3.9836883544921875E-2</v>
      </c>
      <c r="P264" s="5"/>
      <c r="Q264" s="5">
        <f>-3*$C$247*$C$258*POWER(1-$C$258*Q260,2)</f>
        <v>-3.84979248046875E-2</v>
      </c>
      <c r="R264" s="5"/>
      <c r="S264" s="5">
        <f>-3*$C$247*$C$258*POWER(1-$C$258*S260,2)</f>
        <v>-3.7181854248046875E-2</v>
      </c>
      <c r="T264" s="5"/>
      <c r="U264" s="5">
        <f>-3*$C$247*$C$258*POWER(1-$C$258*U260,2)</f>
        <v>-3.5888671875E-2</v>
      </c>
      <c r="V264" s="21"/>
      <c r="W264" s="5">
        <f>-3*$C$247*$C$258*POWER(1-$C$258*W260,2)</f>
        <v>-3.4618377685546875E-2</v>
      </c>
      <c r="X264" s="21"/>
      <c r="Y264" s="5">
        <f>-3*$C$247*$C$258*POWER(1-$C$258*Y260,2)</f>
        <v>-3.33709716796875E-2</v>
      </c>
      <c r="AA264" s="5">
        <f>-3*$C$247*$C$258*POWER(1-$C$258*AA260,2)</f>
        <v>-3.2146453857421875E-2</v>
      </c>
      <c r="AC264" s="5">
        <f>-3*$C$247*$C$258*POWER(1-$C$258*AC260,2)</f>
        <v>-3.094482421875E-2</v>
      </c>
      <c r="AE264" s="5">
        <f>-3*$C$247*$C$258*POWER(1-$C$258*AE260,2)</f>
        <v>-2.9766082763671875E-2</v>
      </c>
      <c r="AG264" s="5">
        <f>-3*$C$247*$C$258*POWER(1-$C$258*AG260,2)</f>
        <v>-2.86102294921875E-2</v>
      </c>
      <c r="AI264" s="5">
        <f>-3*$C$247*$C$258*POWER(1-$C$258*AI260,2)</f>
        <v>-2.7477264404296875E-2</v>
      </c>
      <c r="AK264" s="5">
        <f>-3*$C$247*$C$258*POWER(1-$C$258*AK260,2)</f>
        <v>-2.63671875E-2</v>
      </c>
      <c r="AM264" s="5">
        <f>-3*$C$247*$C$258*POWER(1-$C$258*AM260,2)</f>
        <v>-2.5279998779296875E-2</v>
      </c>
      <c r="AO264" s="5">
        <f>-3*$C$247*$C$258*POWER(1-$C$258*AO260,2)</f>
        <v>-2.42156982421875E-2</v>
      </c>
      <c r="AQ264" s="5">
        <f>-3*$C$247*$C$258*POWER(1-$C$258*AQ260,2)</f>
        <v>-2.3174285888671875E-2</v>
      </c>
      <c r="AS264" s="5">
        <f>-3*$C$247*$C$258*POWER(1-$C$258*AS260,2)</f>
        <v>-2.215576171875E-2</v>
      </c>
      <c r="AU264" s="5">
        <f>-3*$C$247*$C$258*POWER(1-$C$258*AU260,2)</f>
        <v>-2.1160125732421875E-2</v>
      </c>
      <c r="AW264" s="5">
        <f>-3*$C$247*$C$258*POWER(1-$C$258*AW260,2)</f>
        <v>-2.01873779296875E-2</v>
      </c>
      <c r="AY264" s="5">
        <f>-3*$C$247*$C$258*POWER(1-$C$258*AY260,2)</f>
        <v>-1.9237518310546875E-2</v>
      </c>
      <c r="BA264" s="5">
        <f>-3*$C$247*$C$258*POWER(1-$C$258*BA260,2)</f>
        <v>-1.8310546875E-2</v>
      </c>
      <c r="BC264" s="5">
        <f>-3*$C$247*$C$258*POWER(1-$C$258*BC260,2)</f>
        <v>-1.7406463623046875E-2</v>
      </c>
      <c r="BE264" s="5">
        <f>-3*$C$247*$C$258*POWER(1-$C$258*BE260,2)</f>
        <v>-1.65252685546875E-2</v>
      </c>
      <c r="BG264" s="5">
        <f>-3*$C$247*$C$258*POWER(1-$C$258*BG260,2)</f>
        <v>-1.5666961669921875E-2</v>
      </c>
      <c r="BI264" s="5">
        <f>-3*$C$247*$C$258*POWER(1-$C$258*BI260,2)</f>
        <v>-1.483154296875E-2</v>
      </c>
      <c r="BK264" s="5">
        <f>-3*$C$247*$C$258*POWER(1-$C$258*BK260,2)</f>
        <v>-1.4019012451171875E-2</v>
      </c>
      <c r="BM264" s="5">
        <f>-3*$C$247*$C$258*POWER(1-$C$258*BM260,2)</f>
        <v>-1.32293701171875E-2</v>
      </c>
      <c r="BO264" s="5">
        <f>-3*$C$247*$C$258*POWER(1-$C$258*BO260,2)</f>
        <v>-1.2462615966796875E-2</v>
      </c>
      <c r="BQ264" s="5">
        <f>-3*$C$247*$C$258*POWER(1-$C$258*BQ260,2)</f>
        <v>-1.171875E-2</v>
      </c>
    </row>
    <row r="265" spans="2:72" x14ac:dyDescent="0.25"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W265" s="11"/>
      <c r="Y265" s="11"/>
      <c r="AA265" s="11"/>
      <c r="AC265" s="11"/>
      <c r="AE265" s="11"/>
      <c r="AG265" s="11"/>
      <c r="AI265" s="11"/>
      <c r="AK265" s="11"/>
      <c r="AM265" s="11"/>
      <c r="AO265" s="11"/>
      <c r="AQ265" s="11"/>
      <c r="AS265" s="11"/>
      <c r="AU265" s="11"/>
      <c r="AW265" s="11"/>
      <c r="AY265" s="11"/>
      <c r="BA265" s="11"/>
      <c r="BC265" s="11"/>
      <c r="BE265" s="11"/>
      <c r="BG265" s="11"/>
      <c r="BI265" s="11"/>
      <c r="BK265" s="11"/>
      <c r="BM265" s="11"/>
      <c r="BO265" s="11"/>
      <c r="BQ265" s="11"/>
    </row>
    <row r="266" spans="2:72" x14ac:dyDescent="0.25">
      <c r="E266" s="5">
        <f>1-$C$258*E260</f>
        <v>1</v>
      </c>
      <c r="F266" s="5"/>
      <c r="G266" s="5">
        <f>1-$C$258*G260</f>
        <v>0.984375</v>
      </c>
      <c r="H266" s="5"/>
      <c r="I266" s="5">
        <f>1-$C$258*I260</f>
        <v>0.96875</v>
      </c>
      <c r="J266" s="5"/>
      <c r="K266" s="5">
        <f>1-$C$258*K260</f>
        <v>0.953125</v>
      </c>
      <c r="L266" s="5"/>
      <c r="M266" s="5">
        <f>1-$C$258*M260</f>
        <v>0.9375</v>
      </c>
      <c r="N266" s="5"/>
      <c r="O266" s="5">
        <f>1-$C$258*O260</f>
        <v>0.921875</v>
      </c>
      <c r="P266" s="5"/>
      <c r="Q266" s="5">
        <f>1-$C$258*Q260</f>
        <v>0.90625</v>
      </c>
      <c r="R266" s="5"/>
      <c r="S266" s="5">
        <f>1-$C$258*S260</f>
        <v>0.890625</v>
      </c>
      <c r="T266" s="5"/>
      <c r="U266" s="5">
        <f>1-$C$258*U260</f>
        <v>0.875</v>
      </c>
      <c r="W266" s="5">
        <f>1-$C$258*W260</f>
        <v>0.859375</v>
      </c>
      <c r="Y266" s="5">
        <f>1-$C$258*Y260</f>
        <v>0.84375</v>
      </c>
      <c r="AA266" s="5">
        <f>1-$C$258*AA260</f>
        <v>0.828125</v>
      </c>
      <c r="AC266" s="5">
        <f>1-$C$258*AC260</f>
        <v>0.8125</v>
      </c>
      <c r="AE266" s="5">
        <f>1-$C$258*AE260</f>
        <v>0.796875</v>
      </c>
      <c r="AG266" s="5">
        <f>1-$C$258*AG260</f>
        <v>0.78125</v>
      </c>
      <c r="AI266" s="5">
        <f>1-$C$258*AI260</f>
        <v>0.765625</v>
      </c>
      <c r="AK266" s="5">
        <f>1-$C$258*AK260</f>
        <v>0.75</v>
      </c>
      <c r="AM266" s="5">
        <f>1-$C$258*AM260</f>
        <v>0.734375</v>
      </c>
      <c r="AO266" s="5">
        <f>1-$C$258*AO260</f>
        <v>0.71875</v>
      </c>
      <c r="AQ266" s="5">
        <f>1-$C$258*AQ260</f>
        <v>0.703125</v>
      </c>
      <c r="AS266" s="5">
        <f>1-$C$258*AS260</f>
        <v>0.6875</v>
      </c>
      <c r="AU266" s="5">
        <f>1-$C$258*AU260</f>
        <v>0.671875</v>
      </c>
      <c r="AW266" s="5">
        <f>1-$C$258*AW260</f>
        <v>0.65625</v>
      </c>
      <c r="AY266" s="5">
        <f>1-$C$258*AY260</f>
        <v>0.640625</v>
      </c>
      <c r="BA266" s="5">
        <f>1-$C$258*BA260</f>
        <v>0.625</v>
      </c>
      <c r="BC266" s="5">
        <f>1-$C$258*BC260</f>
        <v>0.609375</v>
      </c>
      <c r="BE266" s="5">
        <f>1-$C$258*BE260</f>
        <v>0.59375</v>
      </c>
      <c r="BG266" s="5">
        <f>1-$C$258*BG260</f>
        <v>0.578125</v>
      </c>
      <c r="BI266" s="5">
        <f>1-$C$258*BI260</f>
        <v>0.5625</v>
      </c>
      <c r="BK266" s="5">
        <f>1-$C$258*BK260</f>
        <v>0.546875</v>
      </c>
      <c r="BM266" s="5">
        <f>1-$C$258*BM260</f>
        <v>0.53125</v>
      </c>
      <c r="BO266" s="5">
        <f>1-$C$258*BO260</f>
        <v>0.515625</v>
      </c>
      <c r="BQ266" s="5">
        <f>1-$C$258*BQ260</f>
        <v>0.5</v>
      </c>
    </row>
    <row r="267" spans="2:72" x14ac:dyDescent="0.25">
      <c r="E267" s="5"/>
      <c r="F267" s="11"/>
      <c r="G267" s="5"/>
      <c r="H267" s="11"/>
      <c r="I267" s="5"/>
      <c r="J267" s="11"/>
      <c r="K267" s="5"/>
      <c r="L267" s="11"/>
      <c r="M267" s="5"/>
      <c r="N267" s="11"/>
      <c r="O267" s="5"/>
      <c r="P267" s="11"/>
      <c r="Q267" s="5"/>
      <c r="R267" s="11"/>
      <c r="S267" s="5"/>
      <c r="T267" s="11"/>
      <c r="U267" s="5"/>
      <c r="W267" s="5"/>
      <c r="Y267" s="5"/>
      <c r="AA267" s="5"/>
      <c r="AC267" s="5"/>
      <c r="AE267" s="5"/>
      <c r="AG267" s="5"/>
      <c r="AI267" s="5"/>
      <c r="AK267" s="5"/>
      <c r="AM267" s="5"/>
      <c r="AO267" s="5"/>
      <c r="AQ267" s="5"/>
      <c r="AS267" s="5"/>
      <c r="AU267" s="5"/>
      <c r="AW267" s="5"/>
      <c r="AY267" s="5"/>
      <c r="BA267" s="5"/>
      <c r="BC267" s="5"/>
      <c r="BE267" s="5"/>
      <c r="BG267" s="5"/>
      <c r="BI267" s="5"/>
      <c r="BK267" s="5"/>
      <c r="BM267" s="5"/>
      <c r="BO267" s="5"/>
      <c r="BQ267" s="5"/>
    </row>
    <row r="268" spans="2:72" x14ac:dyDescent="0.25">
      <c r="E268" s="5">
        <f>-$C$247*$C$258</f>
        <v>-1.5625E-2</v>
      </c>
      <c r="F268" s="5"/>
      <c r="G268" s="5">
        <f>-$C$247*$C$258</f>
        <v>-1.5625E-2</v>
      </c>
      <c r="H268" s="5"/>
      <c r="I268" s="5">
        <f>-$C$247*$C$258</f>
        <v>-1.5625E-2</v>
      </c>
      <c r="J268" s="5"/>
      <c r="K268" s="5">
        <f>-$C$247*$C$258</f>
        <v>-1.5625E-2</v>
      </c>
      <c r="L268" s="5"/>
      <c r="M268" s="5">
        <f>-$C$247*$C$258</f>
        <v>-1.5625E-2</v>
      </c>
      <c r="N268" s="5"/>
      <c r="O268" s="5">
        <f>-$C$247*$C$258</f>
        <v>-1.5625E-2</v>
      </c>
      <c r="P268" s="5"/>
      <c r="Q268" s="5">
        <f>-$C$247*$C$258</f>
        <v>-1.5625E-2</v>
      </c>
      <c r="R268" s="5"/>
      <c r="S268" s="5">
        <f>-$C$247*$C$258</f>
        <v>-1.5625E-2</v>
      </c>
      <c r="T268" s="11"/>
      <c r="U268" s="5">
        <f>-$C$247*$C$258</f>
        <v>-1.5625E-2</v>
      </c>
      <c r="W268" s="5">
        <f>-$C$247*$C$258</f>
        <v>-1.5625E-2</v>
      </c>
      <c r="Y268" s="5">
        <f>-$C$247*$C$258</f>
        <v>-1.5625E-2</v>
      </c>
      <c r="AA268" s="5">
        <f>-$C$247*$C$258</f>
        <v>-1.5625E-2</v>
      </c>
      <c r="AC268" s="5">
        <f>-$C$247*$C$258</f>
        <v>-1.5625E-2</v>
      </c>
      <c r="AE268" s="5">
        <f>-$C$247*$C$258</f>
        <v>-1.5625E-2</v>
      </c>
      <c r="AG268" s="5">
        <f>-$C$247*$C$258</f>
        <v>-1.5625E-2</v>
      </c>
      <c r="AI268" s="5">
        <f>-$C$247*$C$258</f>
        <v>-1.5625E-2</v>
      </c>
      <c r="AK268" s="5">
        <f>-$C$247*$C$258</f>
        <v>-1.5625E-2</v>
      </c>
      <c r="AM268" s="5">
        <f>-$C$247*$C$258</f>
        <v>-1.5625E-2</v>
      </c>
      <c r="AO268" s="5">
        <f>-$C$247*$C$258</f>
        <v>-1.5625E-2</v>
      </c>
      <c r="AQ268" s="5">
        <f>-$C$247*$C$258</f>
        <v>-1.5625E-2</v>
      </c>
      <c r="AS268" s="5">
        <f>-$C$247*$C$258</f>
        <v>-1.5625E-2</v>
      </c>
      <c r="AU268" s="5">
        <f>-$C$247*$C$258</f>
        <v>-1.5625E-2</v>
      </c>
      <c r="AW268" s="5">
        <f>-$C$247*$C$258</f>
        <v>-1.5625E-2</v>
      </c>
      <c r="AY268" s="5">
        <f>-$C$247*$C$258</f>
        <v>-1.5625E-2</v>
      </c>
      <c r="BA268" s="5">
        <f>-$C$247*$C$258</f>
        <v>-1.5625E-2</v>
      </c>
      <c r="BC268" s="5">
        <f>-$C$247*$C$258</f>
        <v>-1.5625E-2</v>
      </c>
      <c r="BE268" s="5">
        <f>-$C$247*$C$258</f>
        <v>-1.5625E-2</v>
      </c>
      <c r="BG268" s="5">
        <f>-$C$247*$C$258</f>
        <v>-1.5625E-2</v>
      </c>
      <c r="BI268" s="5">
        <f>-$C$247*$C$258</f>
        <v>-1.5625E-2</v>
      </c>
      <c r="BK268" s="5">
        <f>-$C$247*$C$258</f>
        <v>-1.5625E-2</v>
      </c>
      <c r="BM268" s="5">
        <f>-$C$247*$C$258</f>
        <v>-1.5625E-2</v>
      </c>
      <c r="BO268" s="5">
        <f>-$C$247*$C$258</f>
        <v>-1.5625E-2</v>
      </c>
      <c r="BQ268" s="5">
        <f>-$C$247*$C$258</f>
        <v>-1.5625E-2</v>
      </c>
    </row>
    <row r="269" spans="2:72" x14ac:dyDescent="0.25">
      <c r="E269" s="21"/>
      <c r="G269" s="21"/>
      <c r="I269" s="21"/>
      <c r="K269" s="21"/>
      <c r="M269" s="21"/>
      <c r="O269" s="21"/>
      <c r="Q269" s="21"/>
      <c r="S269" s="21"/>
      <c r="U269" s="5"/>
      <c r="W269" s="5"/>
    </row>
    <row r="270" spans="2:72" x14ac:dyDescent="0.25">
      <c r="E270" s="21"/>
      <c r="G270" s="21"/>
      <c r="I270" s="21"/>
      <c r="K270" s="21"/>
      <c r="M270" s="21"/>
      <c r="O270" s="21"/>
      <c r="Q270" s="21"/>
      <c r="S270" s="21"/>
      <c r="U270" s="5"/>
    </row>
    <row r="271" spans="2:72" x14ac:dyDescent="0.25">
      <c r="C271" s="10" t="s">
        <v>0</v>
      </c>
      <c r="D271" s="10" t="s">
        <v>61</v>
      </c>
      <c r="E271" s="10" t="s">
        <v>1</v>
      </c>
      <c r="F271" s="10" t="s">
        <v>62</v>
      </c>
      <c r="G271" s="10" t="s">
        <v>2</v>
      </c>
      <c r="H271" s="10" t="s">
        <v>63</v>
      </c>
      <c r="I271" s="10" t="s">
        <v>3</v>
      </c>
      <c r="J271" s="10" t="s">
        <v>64</v>
      </c>
      <c r="K271" s="10" t="s">
        <v>4</v>
      </c>
      <c r="L271" s="10" t="s">
        <v>65</v>
      </c>
      <c r="M271" s="10" t="s">
        <v>5</v>
      </c>
      <c r="N271" s="10" t="s">
        <v>66</v>
      </c>
      <c r="O271" s="10" t="s">
        <v>6</v>
      </c>
      <c r="P271" s="10" t="s">
        <v>67</v>
      </c>
      <c r="Q271" s="10" t="s">
        <v>7</v>
      </c>
      <c r="R271" s="10" t="s">
        <v>68</v>
      </c>
      <c r="S271" s="10" t="s">
        <v>8</v>
      </c>
      <c r="T271" s="10" t="s">
        <v>69</v>
      </c>
      <c r="U271" s="10" t="s">
        <v>9</v>
      </c>
      <c r="V271" s="10" t="s">
        <v>70</v>
      </c>
      <c r="W271" s="10" t="s">
        <v>10</v>
      </c>
      <c r="X271" s="10" t="s">
        <v>71</v>
      </c>
      <c r="Y271" s="10" t="s">
        <v>11</v>
      </c>
      <c r="Z271" s="10" t="s">
        <v>72</v>
      </c>
      <c r="AA271" s="10" t="s">
        <v>12</v>
      </c>
      <c r="AB271" s="10" t="s">
        <v>73</v>
      </c>
      <c r="AC271" s="10" t="s">
        <v>13</v>
      </c>
      <c r="AD271" s="10" t="s">
        <v>74</v>
      </c>
      <c r="AE271" s="10" t="s">
        <v>14</v>
      </c>
      <c r="AF271" s="10" t="s">
        <v>75</v>
      </c>
      <c r="AG271" s="10" t="s">
        <v>45</v>
      </c>
      <c r="AH271" s="10" t="s">
        <v>76</v>
      </c>
      <c r="AI271" s="10" t="s">
        <v>46</v>
      </c>
      <c r="AJ271" s="10" t="s">
        <v>77</v>
      </c>
      <c r="AK271" s="10" t="s">
        <v>47</v>
      </c>
      <c r="AL271" s="10" t="s">
        <v>78</v>
      </c>
      <c r="AM271" s="10" t="s">
        <v>48</v>
      </c>
      <c r="AN271" s="10" t="s">
        <v>79</v>
      </c>
      <c r="AO271" s="10" t="s">
        <v>80</v>
      </c>
      <c r="AP271" s="10" t="s">
        <v>81</v>
      </c>
      <c r="AQ271" s="10" t="s">
        <v>82</v>
      </c>
      <c r="AR271" s="10" t="s">
        <v>83</v>
      </c>
      <c r="AS271" s="10" t="s">
        <v>84</v>
      </c>
      <c r="AT271" s="10" t="s">
        <v>85</v>
      </c>
      <c r="AU271" s="10" t="s">
        <v>86</v>
      </c>
      <c r="AV271" s="10" t="s">
        <v>87</v>
      </c>
      <c r="AW271" s="10" t="s">
        <v>88</v>
      </c>
      <c r="AX271" s="10" t="s">
        <v>89</v>
      </c>
      <c r="AY271" s="10" t="s">
        <v>90</v>
      </c>
      <c r="AZ271" s="10" t="s">
        <v>91</v>
      </c>
      <c r="BA271" s="10" t="s">
        <v>92</v>
      </c>
      <c r="BB271" s="10" t="s">
        <v>93</v>
      </c>
      <c r="BC271" s="10" t="s">
        <v>94</v>
      </c>
      <c r="BD271" s="10" t="s">
        <v>95</v>
      </c>
      <c r="BE271" s="10" t="s">
        <v>120</v>
      </c>
      <c r="BF271" s="10" t="s">
        <v>121</v>
      </c>
      <c r="BG271" s="10" t="s">
        <v>122</v>
      </c>
      <c r="BH271" s="10" t="s">
        <v>123</v>
      </c>
      <c r="BI271" s="10" t="s">
        <v>124</v>
      </c>
      <c r="BJ271" s="10" t="s">
        <v>125</v>
      </c>
      <c r="BK271" s="10" t="s">
        <v>126</v>
      </c>
      <c r="BL271" s="10" t="s">
        <v>127</v>
      </c>
      <c r="BM271" s="10" t="s">
        <v>128</v>
      </c>
      <c r="BN271" s="10" t="s">
        <v>129</v>
      </c>
      <c r="BO271" s="10" t="s">
        <v>130</v>
      </c>
      <c r="BP271" s="10" t="s">
        <v>131</v>
      </c>
      <c r="BQ271" s="10" t="s">
        <v>132</v>
      </c>
      <c r="BR271" s="10" t="s">
        <v>133</v>
      </c>
      <c r="BS271" s="10" t="s">
        <v>134</v>
      </c>
      <c r="BT271" s="10" t="s">
        <v>135</v>
      </c>
    </row>
    <row r="272" spans="2:72" x14ac:dyDescent="0.25">
      <c r="B272" s="1" t="s">
        <v>19</v>
      </c>
      <c r="C272" s="5">
        <f>-E268*$C$252/2+E266*$C$252</f>
        <v>3.1544612004206732E-2</v>
      </c>
      <c r="D272" s="5">
        <f>E266*$C$252/2</f>
        <v>1.5650040064102564E-2</v>
      </c>
      <c r="E272" s="5">
        <f>-2*E266*$C$252+E266*$C$256</f>
        <v>-6.2588028865438378E-2</v>
      </c>
      <c r="F272" s="5">
        <f>-E268*$C$252</f>
        <v>4.8906375200320513E-4</v>
      </c>
      <c r="G272" s="5">
        <f>E268*$C$252/2+E266*$C$252</f>
        <v>3.1055548252203524E-2</v>
      </c>
      <c r="H272" s="5">
        <f>-E266*$C$252/2</f>
        <v>-1.5650040064102564E-2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0</v>
      </c>
      <c r="AH272" s="5">
        <v>0</v>
      </c>
      <c r="AI272" s="5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5">
        <v>0</v>
      </c>
      <c r="AQ272" s="5">
        <v>0</v>
      </c>
      <c r="AR272" s="5">
        <v>0</v>
      </c>
      <c r="AS272" s="5">
        <v>0</v>
      </c>
      <c r="AT272" s="5">
        <v>0</v>
      </c>
      <c r="AU272" s="5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5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5">
        <v>0</v>
      </c>
      <c r="BJ272" s="5">
        <v>0</v>
      </c>
      <c r="BK272" s="5">
        <v>0</v>
      </c>
      <c r="BL272" s="5">
        <v>0</v>
      </c>
      <c r="BM272" s="5">
        <v>0</v>
      </c>
      <c r="BN272" s="5">
        <v>0</v>
      </c>
      <c r="BO272" s="5">
        <v>0</v>
      </c>
      <c r="BP272" s="5">
        <v>0</v>
      </c>
      <c r="BQ272" s="5">
        <v>0</v>
      </c>
      <c r="BR272" s="5">
        <v>0</v>
      </c>
      <c r="BS272" s="5">
        <v>0</v>
      </c>
      <c r="BT272" s="5">
        <v>0</v>
      </c>
    </row>
    <row r="273" spans="2:72" x14ac:dyDescent="0.25">
      <c r="B273" s="1" t="s">
        <v>20</v>
      </c>
      <c r="C273" s="5">
        <f>-E266*$C$252/2</f>
        <v>-1.5650040064102564E-2</v>
      </c>
      <c r="D273" s="5">
        <f>E262-E264/2</f>
        <v>1.0234375</v>
      </c>
      <c r="E273" s="5">
        <v>0</v>
      </c>
      <c r="F273" s="5">
        <f>-2*E262-E266*$C$252+$C$250*E262*$E$256</f>
        <v>-2.0311758546846534</v>
      </c>
      <c r="G273" s="5">
        <f>E266*$C$252/2</f>
        <v>1.5650040064102564E-2</v>
      </c>
      <c r="H273" s="5">
        <f>E262+E264/2</f>
        <v>0.9765625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5">
        <v>0</v>
      </c>
      <c r="AQ273" s="5">
        <v>0</v>
      </c>
      <c r="AR273" s="5">
        <v>0</v>
      </c>
      <c r="AS273" s="5">
        <v>0</v>
      </c>
      <c r="AT273" s="5">
        <v>0</v>
      </c>
      <c r="AU273" s="5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5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5">
        <v>0</v>
      </c>
      <c r="BJ273" s="5">
        <v>0</v>
      </c>
      <c r="BK273" s="5">
        <v>0</v>
      </c>
      <c r="BL273" s="5">
        <v>0</v>
      </c>
      <c r="BM273" s="5">
        <v>0</v>
      </c>
      <c r="BN273" s="5">
        <v>0</v>
      </c>
      <c r="BO273" s="5">
        <v>0</v>
      </c>
      <c r="BP273" s="5">
        <v>0</v>
      </c>
      <c r="BQ273" s="5">
        <v>0</v>
      </c>
      <c r="BR273" s="5">
        <v>0</v>
      </c>
      <c r="BS273" s="5">
        <v>0</v>
      </c>
      <c r="BT273" s="5">
        <v>0</v>
      </c>
    </row>
    <row r="274" spans="2:72" x14ac:dyDescent="0.25">
      <c r="B274" s="1" t="s">
        <v>21</v>
      </c>
      <c r="C274" s="5">
        <v>0</v>
      </c>
      <c r="D274" s="5">
        <v>0</v>
      </c>
      <c r="E274" s="5">
        <f>-G268*$C$252/2+G266*$C$252</f>
        <v>3.1055548252203528E-2</v>
      </c>
      <c r="F274" s="5">
        <f>G266*$C$252/2</f>
        <v>1.5405508188100962E-2</v>
      </c>
      <c r="G274" s="5">
        <f>-2*G266*$C$252+G266*$C$256</f>
        <v>-6.161009091441591E-2</v>
      </c>
      <c r="H274" s="5">
        <f>-G268*$C$252</f>
        <v>4.8906375200320513E-4</v>
      </c>
      <c r="I274" s="5">
        <f>G268*$C$252/2+G266*$C$252</f>
        <v>3.056648450020032E-2</v>
      </c>
      <c r="J274" s="5">
        <f>-G266*$C$252/2</f>
        <v>-1.5405508188100962E-2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0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5">
        <v>0</v>
      </c>
      <c r="AN274" s="5">
        <v>0</v>
      </c>
      <c r="AO274" s="5">
        <v>0</v>
      </c>
      <c r="AP274" s="5">
        <v>0</v>
      </c>
      <c r="AQ274" s="5">
        <v>0</v>
      </c>
      <c r="AR274" s="5">
        <v>0</v>
      </c>
      <c r="AS274" s="5">
        <v>0</v>
      </c>
      <c r="AT274" s="5">
        <v>0</v>
      </c>
      <c r="AU274" s="5">
        <v>0</v>
      </c>
      <c r="AV274" s="5">
        <v>0</v>
      </c>
      <c r="AW274" s="5">
        <v>0</v>
      </c>
      <c r="AX274" s="5">
        <v>0</v>
      </c>
      <c r="AY274" s="5">
        <v>0</v>
      </c>
      <c r="AZ274" s="5">
        <v>0</v>
      </c>
      <c r="BA274" s="5">
        <v>0</v>
      </c>
      <c r="BB274" s="5">
        <v>0</v>
      </c>
      <c r="BC274" s="5">
        <v>0</v>
      </c>
      <c r="BD274" s="5">
        <v>0</v>
      </c>
      <c r="BE274" s="5">
        <v>0</v>
      </c>
      <c r="BF274" s="5">
        <v>0</v>
      </c>
      <c r="BG274" s="5">
        <v>0</v>
      </c>
      <c r="BH274" s="5">
        <v>0</v>
      </c>
      <c r="BI274" s="5">
        <v>0</v>
      </c>
      <c r="BJ274" s="5">
        <v>0</v>
      </c>
      <c r="BK274" s="5">
        <v>0</v>
      </c>
      <c r="BL274" s="5">
        <v>0</v>
      </c>
      <c r="BM274" s="5">
        <v>0</v>
      </c>
      <c r="BN274" s="5">
        <v>0</v>
      </c>
      <c r="BO274" s="5">
        <v>0</v>
      </c>
      <c r="BP274" s="5">
        <v>0</v>
      </c>
      <c r="BQ274" s="5">
        <v>0</v>
      </c>
      <c r="BR274" s="5">
        <v>0</v>
      </c>
      <c r="BS274" s="5">
        <v>0</v>
      </c>
      <c r="BT274" s="5">
        <v>0</v>
      </c>
    </row>
    <row r="275" spans="2:72" x14ac:dyDescent="0.25">
      <c r="B275" s="1" t="s">
        <v>22</v>
      </c>
      <c r="C275" s="5">
        <v>0</v>
      </c>
      <c r="D275" s="5">
        <v>0</v>
      </c>
      <c r="E275" s="5">
        <f>-G266*$C$252/2</f>
        <v>-1.5405508188100962E-2</v>
      </c>
      <c r="F275" s="5">
        <f>G262-G264/2</f>
        <v>0.97656440734863281</v>
      </c>
      <c r="G275" s="5">
        <v>0</v>
      </c>
      <c r="H275" s="5">
        <f>-2*G262-G266*$C$252+$C$250*G262*$E$256</f>
        <v>-1.9383997378442352</v>
      </c>
      <c r="I275" s="5">
        <f>G266*$C$252/2</f>
        <v>1.5405508188100962E-2</v>
      </c>
      <c r="J275" s="5">
        <f>G262+G264/2</f>
        <v>0.93114280700683594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0</v>
      </c>
      <c r="AH275" s="5">
        <v>0</v>
      </c>
      <c r="AI275" s="5">
        <v>0</v>
      </c>
      <c r="AJ275" s="5">
        <v>0</v>
      </c>
      <c r="AK275" s="5">
        <v>0</v>
      </c>
      <c r="AL275" s="5">
        <v>0</v>
      </c>
      <c r="AM275" s="5">
        <v>0</v>
      </c>
      <c r="AN275" s="5">
        <v>0</v>
      </c>
      <c r="AO275" s="5">
        <v>0</v>
      </c>
      <c r="AP275" s="5">
        <v>0</v>
      </c>
      <c r="AQ275" s="5">
        <v>0</v>
      </c>
      <c r="AR275" s="5">
        <v>0</v>
      </c>
      <c r="AS275" s="5">
        <v>0</v>
      </c>
      <c r="AT275" s="5">
        <v>0</v>
      </c>
      <c r="AU275" s="5">
        <v>0</v>
      </c>
      <c r="AV275" s="5">
        <v>0</v>
      </c>
      <c r="AW275" s="5">
        <v>0</v>
      </c>
      <c r="AX275" s="5">
        <v>0</v>
      </c>
      <c r="AY275" s="5">
        <v>0</v>
      </c>
      <c r="AZ275" s="5">
        <v>0</v>
      </c>
      <c r="BA275" s="5">
        <v>0</v>
      </c>
      <c r="BB275" s="5">
        <v>0</v>
      </c>
      <c r="BC275" s="5">
        <v>0</v>
      </c>
      <c r="BD275" s="5">
        <v>0</v>
      </c>
      <c r="BE275" s="5">
        <v>0</v>
      </c>
      <c r="BF275" s="5">
        <v>0</v>
      </c>
      <c r="BG275" s="5">
        <v>0</v>
      </c>
      <c r="BH275" s="5">
        <v>0</v>
      </c>
      <c r="BI275" s="5">
        <v>0</v>
      </c>
      <c r="BJ275" s="5">
        <v>0</v>
      </c>
      <c r="BK275" s="5">
        <v>0</v>
      </c>
      <c r="BL275" s="5">
        <v>0</v>
      </c>
      <c r="BM275" s="5">
        <v>0</v>
      </c>
      <c r="BN275" s="5">
        <v>0</v>
      </c>
      <c r="BO275" s="5">
        <v>0</v>
      </c>
      <c r="BP275" s="5">
        <v>0</v>
      </c>
      <c r="BQ275" s="5">
        <v>0</v>
      </c>
      <c r="BR275" s="5">
        <v>0</v>
      </c>
      <c r="BS275" s="5">
        <v>0</v>
      </c>
      <c r="BT275" s="5">
        <v>0</v>
      </c>
    </row>
    <row r="276" spans="2:72" x14ac:dyDescent="0.25">
      <c r="B276" s="1" t="s">
        <v>23</v>
      </c>
      <c r="C276" s="5">
        <v>0</v>
      </c>
      <c r="D276" s="5">
        <v>0</v>
      </c>
      <c r="E276" s="5">
        <v>0</v>
      </c>
      <c r="F276" s="5">
        <v>0</v>
      </c>
      <c r="G276" s="5">
        <f>-I268*$C$252/2+I266*$C$252</f>
        <v>3.056648450020032E-2</v>
      </c>
      <c r="H276" s="5">
        <f>I266*$C$252/2</f>
        <v>1.5160976312099358E-2</v>
      </c>
      <c r="I276" s="5">
        <f>-2*I266*$C$252+I266*$C$256</f>
        <v>-6.0632152963393429E-2</v>
      </c>
      <c r="J276" s="5">
        <f>-I268*$C$252</f>
        <v>4.8906375200320513E-4</v>
      </c>
      <c r="K276" s="5">
        <f>I268*$C$252/2+I266*$C$252</f>
        <v>3.0077420748197112E-2</v>
      </c>
      <c r="L276" s="5">
        <f>-I266*$C$252/2</f>
        <v>-1.5160976312099358E-2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5">
        <v>0</v>
      </c>
      <c r="AN276" s="5">
        <v>0</v>
      </c>
      <c r="AO276" s="5">
        <v>0</v>
      </c>
      <c r="AP276" s="5">
        <v>0</v>
      </c>
      <c r="AQ276" s="5">
        <v>0</v>
      </c>
      <c r="AR276" s="5">
        <v>0</v>
      </c>
      <c r="AS276" s="5">
        <v>0</v>
      </c>
      <c r="AT276" s="5">
        <v>0</v>
      </c>
      <c r="AU276" s="5">
        <v>0</v>
      </c>
      <c r="AV276" s="5">
        <v>0</v>
      </c>
      <c r="AW276" s="5">
        <v>0</v>
      </c>
      <c r="AX276" s="5">
        <v>0</v>
      </c>
      <c r="AY276" s="5">
        <v>0</v>
      </c>
      <c r="AZ276" s="5">
        <v>0</v>
      </c>
      <c r="BA276" s="5">
        <v>0</v>
      </c>
      <c r="BB276" s="5">
        <v>0</v>
      </c>
      <c r="BC276" s="5">
        <v>0</v>
      </c>
      <c r="BD276" s="5">
        <v>0</v>
      </c>
      <c r="BE276" s="5">
        <v>0</v>
      </c>
      <c r="BF276" s="5">
        <v>0</v>
      </c>
      <c r="BG276" s="5">
        <v>0</v>
      </c>
      <c r="BH276" s="5">
        <v>0</v>
      </c>
      <c r="BI276" s="5">
        <v>0</v>
      </c>
      <c r="BJ276" s="5">
        <v>0</v>
      </c>
      <c r="BK276" s="5">
        <v>0</v>
      </c>
      <c r="BL276" s="5">
        <v>0</v>
      </c>
      <c r="BM276" s="5">
        <v>0</v>
      </c>
      <c r="BN276" s="5">
        <v>0</v>
      </c>
      <c r="BO276" s="5">
        <v>0</v>
      </c>
      <c r="BP276" s="5">
        <v>0</v>
      </c>
      <c r="BQ276" s="5">
        <v>0</v>
      </c>
      <c r="BR276" s="5">
        <v>0</v>
      </c>
      <c r="BS276" s="5">
        <v>0</v>
      </c>
      <c r="BT276" s="5">
        <v>0</v>
      </c>
    </row>
    <row r="277" spans="2:72" x14ac:dyDescent="0.25">
      <c r="B277" s="1" t="s">
        <v>24</v>
      </c>
      <c r="C277" s="5">
        <v>0</v>
      </c>
      <c r="D277" s="5">
        <v>0</v>
      </c>
      <c r="E277" s="5">
        <v>0</v>
      </c>
      <c r="F277" s="5">
        <v>0</v>
      </c>
      <c r="G277" s="5">
        <f>-I266*$C$252/2</f>
        <v>-1.5160976312099358E-2</v>
      </c>
      <c r="H277" s="5">
        <f>I262-I264/2</f>
        <v>0.93114471435546875</v>
      </c>
      <c r="I277" s="5">
        <v>0</v>
      </c>
      <c r="J277" s="5">
        <f>-2*I262-I266*$C$252+$C$250*I262*$E$256</f>
        <v>-1.8485073530090601</v>
      </c>
      <c r="K277" s="5">
        <f>I266*$C$252/2</f>
        <v>1.5160976312099358E-2</v>
      </c>
      <c r="L277" s="5">
        <f>I262+I264/2</f>
        <v>0.88715362548828125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5">
        <v>0</v>
      </c>
      <c r="AQ277" s="5">
        <v>0</v>
      </c>
      <c r="AR277" s="5">
        <v>0</v>
      </c>
      <c r="AS277" s="5">
        <v>0</v>
      </c>
      <c r="AT277" s="5">
        <v>0</v>
      </c>
      <c r="AU277" s="5">
        <v>0</v>
      </c>
      <c r="AV277" s="5">
        <v>0</v>
      </c>
      <c r="AW277" s="5">
        <v>0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5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5">
        <v>0</v>
      </c>
      <c r="BJ277" s="5">
        <v>0</v>
      </c>
      <c r="BK277" s="5">
        <v>0</v>
      </c>
      <c r="BL277" s="5">
        <v>0</v>
      </c>
      <c r="BM277" s="5">
        <v>0</v>
      </c>
      <c r="BN277" s="5">
        <v>0</v>
      </c>
      <c r="BO277" s="5">
        <v>0</v>
      </c>
      <c r="BP277" s="5">
        <v>0</v>
      </c>
      <c r="BQ277" s="5">
        <v>0</v>
      </c>
      <c r="BR277" s="5">
        <v>0</v>
      </c>
      <c r="BS277" s="5">
        <v>0</v>
      </c>
      <c r="BT277" s="5">
        <v>0</v>
      </c>
    </row>
    <row r="278" spans="2:72" x14ac:dyDescent="0.25">
      <c r="B278" s="1" t="s">
        <v>25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f>-K268*$C$252/2+K266*$C$252</f>
        <v>3.0077420748197116E-2</v>
      </c>
      <c r="J278" s="5">
        <f>K266*$C$252/2</f>
        <v>1.4916444436097756E-2</v>
      </c>
      <c r="K278" s="5">
        <f>-2*K266*$C$252+K266*$C$256</f>
        <v>-5.9654215012370955E-2</v>
      </c>
      <c r="L278" s="5">
        <f>-K268*$C$252</f>
        <v>4.8906375200320513E-4</v>
      </c>
      <c r="M278" s="5">
        <f>K268*$C$252/2+K266*$C$252</f>
        <v>2.9588356996193908E-2</v>
      </c>
      <c r="N278" s="5">
        <f>-K266*$C$252/2</f>
        <v>-1.4916444436097756E-2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5">
        <v>0</v>
      </c>
      <c r="AP278" s="5">
        <v>0</v>
      </c>
      <c r="AQ278" s="5">
        <v>0</v>
      </c>
      <c r="AR278" s="5">
        <v>0</v>
      </c>
      <c r="AS278" s="5">
        <v>0</v>
      </c>
      <c r="AT278" s="5">
        <v>0</v>
      </c>
      <c r="AU278" s="5">
        <v>0</v>
      </c>
      <c r="AV278" s="5">
        <v>0</v>
      </c>
      <c r="AW278" s="5">
        <v>0</v>
      </c>
      <c r="AX278" s="5">
        <v>0</v>
      </c>
      <c r="AY278" s="5">
        <v>0</v>
      </c>
      <c r="AZ278" s="5">
        <v>0</v>
      </c>
      <c r="BA278" s="5">
        <v>0</v>
      </c>
      <c r="BB278" s="5">
        <v>0</v>
      </c>
      <c r="BC278" s="5">
        <v>0</v>
      </c>
      <c r="BD278" s="5">
        <v>0</v>
      </c>
      <c r="BE278" s="5">
        <v>0</v>
      </c>
      <c r="BF278" s="5">
        <v>0</v>
      </c>
      <c r="BG278" s="5">
        <v>0</v>
      </c>
      <c r="BH278" s="5">
        <v>0</v>
      </c>
      <c r="BI278" s="5">
        <v>0</v>
      </c>
      <c r="BJ278" s="5">
        <v>0</v>
      </c>
      <c r="BK278" s="5">
        <v>0</v>
      </c>
      <c r="BL278" s="5">
        <v>0</v>
      </c>
      <c r="BM278" s="5">
        <v>0</v>
      </c>
      <c r="BN278" s="5">
        <v>0</v>
      </c>
      <c r="BO278" s="5">
        <v>0</v>
      </c>
      <c r="BP278" s="5">
        <v>0</v>
      </c>
      <c r="BQ278" s="5">
        <v>0</v>
      </c>
      <c r="BR278" s="5">
        <v>0</v>
      </c>
      <c r="BS278" s="5">
        <v>0</v>
      </c>
      <c r="BT278" s="5">
        <v>0</v>
      </c>
    </row>
    <row r="279" spans="2:72" x14ac:dyDescent="0.25">
      <c r="B279" s="1" t="s">
        <v>26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f>-K266*$C$252/2</f>
        <v>-1.4916444436097756E-2</v>
      </c>
      <c r="J279" s="5">
        <f>K262-K264/2</f>
        <v>0.88715553283691406</v>
      </c>
      <c r="K279" s="5">
        <v>0</v>
      </c>
      <c r="L279" s="5">
        <f>-2*K262-K266*$C$252+$C$250*K262*$E$256</f>
        <v>-1.761452926655235</v>
      </c>
      <c r="M279" s="5">
        <f>K266*$C$252/2</f>
        <v>1.4916444436097756E-2</v>
      </c>
      <c r="N279" s="5">
        <f>K262+K264/2</f>
        <v>0.84457206726074219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5">
        <v>0</v>
      </c>
      <c r="AD279" s="5">
        <v>0</v>
      </c>
      <c r="AE279" s="5">
        <v>0</v>
      </c>
      <c r="AF279" s="5">
        <v>0</v>
      </c>
      <c r="AG279" s="5">
        <v>0</v>
      </c>
      <c r="AH279" s="5">
        <v>0</v>
      </c>
      <c r="AI279" s="5">
        <v>0</v>
      </c>
      <c r="AJ279" s="5">
        <v>0</v>
      </c>
      <c r="AK279" s="5">
        <v>0</v>
      </c>
      <c r="AL279" s="5">
        <v>0</v>
      </c>
      <c r="AM279" s="5">
        <v>0</v>
      </c>
      <c r="AN279" s="5">
        <v>0</v>
      </c>
      <c r="AO279" s="5">
        <v>0</v>
      </c>
      <c r="AP279" s="5">
        <v>0</v>
      </c>
      <c r="AQ279" s="5">
        <v>0</v>
      </c>
      <c r="AR279" s="5">
        <v>0</v>
      </c>
      <c r="AS279" s="5">
        <v>0</v>
      </c>
      <c r="AT279" s="5">
        <v>0</v>
      </c>
      <c r="AU279" s="5">
        <v>0</v>
      </c>
      <c r="AV279" s="5">
        <v>0</v>
      </c>
      <c r="AW279" s="5">
        <v>0</v>
      </c>
      <c r="AX279" s="5">
        <v>0</v>
      </c>
      <c r="AY279" s="5">
        <v>0</v>
      </c>
      <c r="AZ279" s="5">
        <v>0</v>
      </c>
      <c r="BA279" s="5">
        <v>0</v>
      </c>
      <c r="BB279" s="5">
        <v>0</v>
      </c>
      <c r="BC279" s="5">
        <v>0</v>
      </c>
      <c r="BD279" s="5">
        <v>0</v>
      </c>
      <c r="BE279" s="5">
        <v>0</v>
      </c>
      <c r="BF279" s="5">
        <v>0</v>
      </c>
      <c r="BG279" s="5">
        <v>0</v>
      </c>
      <c r="BH279" s="5">
        <v>0</v>
      </c>
      <c r="BI279" s="5">
        <v>0</v>
      </c>
      <c r="BJ279" s="5">
        <v>0</v>
      </c>
      <c r="BK279" s="5">
        <v>0</v>
      </c>
      <c r="BL279" s="5">
        <v>0</v>
      </c>
      <c r="BM279" s="5">
        <v>0</v>
      </c>
      <c r="BN279" s="5">
        <v>0</v>
      </c>
      <c r="BO279" s="5">
        <v>0</v>
      </c>
      <c r="BP279" s="5">
        <v>0</v>
      </c>
      <c r="BQ279" s="5">
        <v>0</v>
      </c>
      <c r="BR279" s="5">
        <v>0</v>
      </c>
      <c r="BS279" s="5">
        <v>0</v>
      </c>
      <c r="BT279" s="5">
        <v>0</v>
      </c>
    </row>
    <row r="280" spans="2:72" x14ac:dyDescent="0.25">
      <c r="B280" s="1" t="s">
        <v>27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f>-M268*$C$252/2+M266*$C$252</f>
        <v>2.9588356996193912E-2</v>
      </c>
      <c r="L280" s="5">
        <f>M266*$C$252/2</f>
        <v>1.4671912560096154E-2</v>
      </c>
      <c r="M280" s="5">
        <f>-2*M266*$C$252+M266*$C$256</f>
        <v>-5.8676277061348481E-2</v>
      </c>
      <c r="N280" s="5">
        <f>-M268*$C$252</f>
        <v>4.8906375200320513E-4</v>
      </c>
      <c r="O280" s="5">
        <f>M268*$C$252/2+M266*$C$252</f>
        <v>2.9099293244190704E-2</v>
      </c>
      <c r="P280" s="5">
        <f>-M266*$C$252/2</f>
        <v>-1.4671912560096154E-2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5">
        <v>0</v>
      </c>
      <c r="AD280" s="5">
        <v>0</v>
      </c>
      <c r="AE280" s="5">
        <v>0</v>
      </c>
      <c r="AF280" s="5">
        <v>0</v>
      </c>
      <c r="AG280" s="5">
        <v>0</v>
      </c>
      <c r="AH280" s="5">
        <v>0</v>
      </c>
      <c r="AI280" s="5">
        <v>0</v>
      </c>
      <c r="AJ280" s="5">
        <v>0</v>
      </c>
      <c r="AK280" s="5">
        <v>0</v>
      </c>
      <c r="AL280" s="5">
        <v>0</v>
      </c>
      <c r="AM280" s="5">
        <v>0</v>
      </c>
      <c r="AN280" s="5">
        <v>0</v>
      </c>
      <c r="AO280" s="5">
        <v>0</v>
      </c>
      <c r="AP280" s="5">
        <v>0</v>
      </c>
      <c r="AQ280" s="5">
        <v>0</v>
      </c>
      <c r="AR280" s="5">
        <v>0</v>
      </c>
      <c r="AS280" s="5">
        <v>0</v>
      </c>
      <c r="AT280" s="5">
        <v>0</v>
      </c>
      <c r="AU280" s="5">
        <v>0</v>
      </c>
      <c r="AV280" s="5">
        <v>0</v>
      </c>
      <c r="AW280" s="5">
        <v>0</v>
      </c>
      <c r="AX280" s="5">
        <v>0</v>
      </c>
      <c r="AY280" s="5">
        <v>0</v>
      </c>
      <c r="AZ280" s="5">
        <v>0</v>
      </c>
      <c r="BA280" s="5">
        <v>0</v>
      </c>
      <c r="BB280" s="5">
        <v>0</v>
      </c>
      <c r="BC280" s="5">
        <v>0</v>
      </c>
      <c r="BD280" s="5">
        <v>0</v>
      </c>
      <c r="BE280" s="5">
        <v>0</v>
      </c>
      <c r="BF280" s="5">
        <v>0</v>
      </c>
      <c r="BG280" s="5">
        <v>0</v>
      </c>
      <c r="BH280" s="5">
        <v>0</v>
      </c>
      <c r="BI280" s="5">
        <v>0</v>
      </c>
      <c r="BJ280" s="5">
        <v>0</v>
      </c>
      <c r="BK280" s="5">
        <v>0</v>
      </c>
      <c r="BL280" s="5">
        <v>0</v>
      </c>
      <c r="BM280" s="5">
        <v>0</v>
      </c>
      <c r="BN280" s="5">
        <v>0</v>
      </c>
      <c r="BO280" s="5">
        <v>0</v>
      </c>
      <c r="BP280" s="5">
        <v>0</v>
      </c>
      <c r="BQ280" s="5">
        <v>0</v>
      </c>
      <c r="BR280" s="5">
        <v>0</v>
      </c>
      <c r="BS280" s="5">
        <v>0</v>
      </c>
      <c r="BT280" s="5">
        <v>0</v>
      </c>
    </row>
    <row r="281" spans="2:72" x14ac:dyDescent="0.25">
      <c r="B281" s="1" t="s">
        <v>28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f>-M266*$C$252/2</f>
        <v>-1.4671912560096154E-2</v>
      </c>
      <c r="L281" s="5">
        <f>M262-M264/2</f>
        <v>0.844573974609375</v>
      </c>
      <c r="M281" s="5">
        <v>0</v>
      </c>
      <c r="N281" s="5">
        <f>-2*M262-M266*$C$252+$C$250*M262*$E$256</f>
        <v>-1.6771906852588672</v>
      </c>
      <c r="O281" s="5">
        <f>M266*$C$252/2</f>
        <v>1.4671912560096154E-2</v>
      </c>
      <c r="P281" s="5">
        <f>M262+M264/2</f>
        <v>0.803375244140625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5">
        <v>0</v>
      </c>
      <c r="AF281" s="5">
        <v>0</v>
      </c>
      <c r="AG281" s="5">
        <v>0</v>
      </c>
      <c r="AH281" s="5">
        <v>0</v>
      </c>
      <c r="AI281" s="5">
        <v>0</v>
      </c>
      <c r="AJ281" s="5">
        <v>0</v>
      </c>
      <c r="AK281" s="5">
        <v>0</v>
      </c>
      <c r="AL281" s="5">
        <v>0</v>
      </c>
      <c r="AM281" s="5">
        <v>0</v>
      </c>
      <c r="AN281" s="5">
        <v>0</v>
      </c>
      <c r="AO281" s="5">
        <v>0</v>
      </c>
      <c r="AP281" s="5">
        <v>0</v>
      </c>
      <c r="AQ281" s="5">
        <v>0</v>
      </c>
      <c r="AR281" s="5">
        <v>0</v>
      </c>
      <c r="AS281" s="5">
        <v>0</v>
      </c>
      <c r="AT281" s="5">
        <v>0</v>
      </c>
      <c r="AU281" s="5">
        <v>0</v>
      </c>
      <c r="AV281" s="5">
        <v>0</v>
      </c>
      <c r="AW281" s="5">
        <v>0</v>
      </c>
      <c r="AX281" s="5">
        <v>0</v>
      </c>
      <c r="AY281" s="5">
        <v>0</v>
      </c>
      <c r="AZ281" s="5">
        <v>0</v>
      </c>
      <c r="BA281" s="5">
        <v>0</v>
      </c>
      <c r="BB281" s="5">
        <v>0</v>
      </c>
      <c r="BC281" s="5">
        <v>0</v>
      </c>
      <c r="BD281" s="5">
        <v>0</v>
      </c>
      <c r="BE281" s="5">
        <v>0</v>
      </c>
      <c r="BF281" s="5">
        <v>0</v>
      </c>
      <c r="BG281" s="5">
        <v>0</v>
      </c>
      <c r="BH281" s="5">
        <v>0</v>
      </c>
      <c r="BI281" s="5">
        <v>0</v>
      </c>
      <c r="BJ281" s="5">
        <v>0</v>
      </c>
      <c r="BK281" s="5">
        <v>0</v>
      </c>
      <c r="BL281" s="5">
        <v>0</v>
      </c>
      <c r="BM281" s="5">
        <v>0</v>
      </c>
      <c r="BN281" s="5">
        <v>0</v>
      </c>
      <c r="BO281" s="5">
        <v>0</v>
      </c>
      <c r="BP281" s="5">
        <v>0</v>
      </c>
      <c r="BQ281" s="5">
        <v>0</v>
      </c>
      <c r="BR281" s="5">
        <v>0</v>
      </c>
      <c r="BS281" s="5">
        <v>0</v>
      </c>
      <c r="BT281" s="5">
        <v>0</v>
      </c>
    </row>
    <row r="282" spans="2:72" x14ac:dyDescent="0.25">
      <c r="B282" s="1" t="s">
        <v>29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f>-O268*$C$252/2+O266*$C$252</f>
        <v>2.9099293244190708E-2</v>
      </c>
      <c r="N282" s="5">
        <f>O266*$C$252/2</f>
        <v>1.4427380684094552E-2</v>
      </c>
      <c r="O282" s="5">
        <f>-2*O266*$C$252+O266*$C$256</f>
        <v>-5.7698339110326007E-2</v>
      </c>
      <c r="P282" s="5">
        <f>-O268*$C$252</f>
        <v>4.8906375200320513E-4</v>
      </c>
      <c r="Q282" s="5">
        <f>O268*$C$252/2+O266*$C$252</f>
        <v>2.86102294921875E-2</v>
      </c>
      <c r="R282" s="5">
        <f>-O266*$C$252/2</f>
        <v>-1.4427380684094552E-2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5">
        <v>0</v>
      </c>
      <c r="AF282" s="5">
        <v>0</v>
      </c>
      <c r="AG282" s="5">
        <v>0</v>
      </c>
      <c r="AH282" s="5">
        <v>0</v>
      </c>
      <c r="AI282" s="5">
        <v>0</v>
      </c>
      <c r="AJ282" s="5">
        <v>0</v>
      </c>
      <c r="AK282" s="5">
        <v>0</v>
      </c>
      <c r="AL282" s="5">
        <v>0</v>
      </c>
      <c r="AM282" s="5">
        <v>0</v>
      </c>
      <c r="AN282" s="5">
        <v>0</v>
      </c>
      <c r="AO282" s="5">
        <v>0</v>
      </c>
      <c r="AP282" s="5">
        <v>0</v>
      </c>
      <c r="AQ282" s="5">
        <v>0</v>
      </c>
      <c r="AR282" s="5">
        <v>0</v>
      </c>
      <c r="AS282" s="5">
        <v>0</v>
      </c>
      <c r="AT282" s="5">
        <v>0</v>
      </c>
      <c r="AU282" s="5">
        <v>0</v>
      </c>
      <c r="AV282" s="5">
        <v>0</v>
      </c>
      <c r="AW282" s="5">
        <v>0</v>
      </c>
      <c r="AX282" s="5">
        <v>0</v>
      </c>
      <c r="AY282" s="5">
        <v>0</v>
      </c>
      <c r="AZ282" s="5">
        <v>0</v>
      </c>
      <c r="BA282" s="5">
        <v>0</v>
      </c>
      <c r="BB282" s="5">
        <v>0</v>
      </c>
      <c r="BC282" s="5">
        <v>0</v>
      </c>
      <c r="BD282" s="5">
        <v>0</v>
      </c>
      <c r="BE282" s="5">
        <v>0</v>
      </c>
      <c r="BF282" s="5">
        <v>0</v>
      </c>
      <c r="BG282" s="5">
        <v>0</v>
      </c>
      <c r="BH282" s="5">
        <v>0</v>
      </c>
      <c r="BI282" s="5">
        <v>0</v>
      </c>
      <c r="BJ282" s="5">
        <v>0</v>
      </c>
      <c r="BK282" s="5">
        <v>0</v>
      </c>
      <c r="BL282" s="5">
        <v>0</v>
      </c>
      <c r="BM282" s="5">
        <v>0</v>
      </c>
      <c r="BN282" s="5">
        <v>0</v>
      </c>
      <c r="BO282" s="5">
        <v>0</v>
      </c>
      <c r="BP282" s="5">
        <v>0</v>
      </c>
      <c r="BQ282" s="5">
        <v>0</v>
      </c>
      <c r="BR282" s="5">
        <v>0</v>
      </c>
      <c r="BS282" s="5">
        <v>0</v>
      </c>
      <c r="BT282" s="5">
        <v>0</v>
      </c>
    </row>
    <row r="283" spans="2:72" x14ac:dyDescent="0.25">
      <c r="B283" s="1" t="s">
        <v>30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f>-O266*$C$252/2</f>
        <v>-1.4427380684094552E-2</v>
      </c>
      <c r="N283" s="5">
        <f>O262-O264/2</f>
        <v>0.80337715148925781</v>
      </c>
      <c r="O283" s="5">
        <v>0</v>
      </c>
      <c r="P283" s="5">
        <f>-2*O262-O266*$C$252+$C$250*O262*$E$256</f>
        <v>-1.5956748552960636</v>
      </c>
      <c r="Q283" s="5">
        <f>O266*$C$252/2</f>
        <v>1.4427380684094552E-2</v>
      </c>
      <c r="R283" s="5">
        <f>O262+O264/2</f>
        <v>0.76354026794433594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5">
        <v>0</v>
      </c>
      <c r="AD283" s="5">
        <v>0</v>
      </c>
      <c r="AE283" s="5">
        <v>0</v>
      </c>
      <c r="AF283" s="5">
        <v>0</v>
      </c>
      <c r="AG283" s="5">
        <v>0</v>
      </c>
      <c r="AH283" s="5">
        <v>0</v>
      </c>
      <c r="AI283" s="5">
        <v>0</v>
      </c>
      <c r="AJ283" s="5">
        <v>0</v>
      </c>
      <c r="AK283" s="5">
        <v>0</v>
      </c>
      <c r="AL283" s="5">
        <v>0</v>
      </c>
      <c r="AM283" s="5">
        <v>0</v>
      </c>
      <c r="AN283" s="5">
        <v>0</v>
      </c>
      <c r="AO283" s="5">
        <v>0</v>
      </c>
      <c r="AP283" s="5">
        <v>0</v>
      </c>
      <c r="AQ283" s="5">
        <v>0</v>
      </c>
      <c r="AR283" s="5">
        <v>0</v>
      </c>
      <c r="AS283" s="5">
        <v>0</v>
      </c>
      <c r="AT283" s="5">
        <v>0</v>
      </c>
      <c r="AU283" s="5">
        <v>0</v>
      </c>
      <c r="AV283" s="5">
        <v>0</v>
      </c>
      <c r="AW283" s="5">
        <v>0</v>
      </c>
      <c r="AX283" s="5">
        <v>0</v>
      </c>
      <c r="AY283" s="5">
        <v>0</v>
      </c>
      <c r="AZ283" s="5">
        <v>0</v>
      </c>
      <c r="BA283" s="5">
        <v>0</v>
      </c>
      <c r="BB283" s="5">
        <v>0</v>
      </c>
      <c r="BC283" s="5">
        <v>0</v>
      </c>
      <c r="BD283" s="5">
        <v>0</v>
      </c>
      <c r="BE283" s="5">
        <v>0</v>
      </c>
      <c r="BF283" s="5">
        <v>0</v>
      </c>
      <c r="BG283" s="5">
        <v>0</v>
      </c>
      <c r="BH283" s="5">
        <v>0</v>
      </c>
      <c r="BI283" s="5">
        <v>0</v>
      </c>
      <c r="BJ283" s="5">
        <v>0</v>
      </c>
      <c r="BK283" s="5">
        <v>0</v>
      </c>
      <c r="BL283" s="5">
        <v>0</v>
      </c>
      <c r="BM283" s="5">
        <v>0</v>
      </c>
      <c r="BN283" s="5">
        <v>0</v>
      </c>
      <c r="BO283" s="5">
        <v>0</v>
      </c>
      <c r="BP283" s="5">
        <v>0</v>
      </c>
      <c r="BQ283" s="5">
        <v>0</v>
      </c>
      <c r="BR283" s="5">
        <v>0</v>
      </c>
      <c r="BS283" s="5">
        <v>0</v>
      </c>
      <c r="BT283" s="5">
        <v>0</v>
      </c>
    </row>
    <row r="284" spans="2:72" x14ac:dyDescent="0.25">
      <c r="B284" s="1" t="s">
        <v>31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f>-Q268*$C$252/2+Q266*$C$252</f>
        <v>2.86102294921875E-2</v>
      </c>
      <c r="P284" s="5">
        <f>Q266*$C$252/2</f>
        <v>1.4182848808092948E-2</v>
      </c>
      <c r="Q284" s="5">
        <f>-2*Q266*$C$252+Q266*$C$256</f>
        <v>-5.6720401159303532E-2</v>
      </c>
      <c r="R284" s="5">
        <f>-Q268*$C$252</f>
        <v>4.8906375200320513E-4</v>
      </c>
      <c r="S284" s="5">
        <f>Q268*$C$252/2+Q266*$C$252</f>
        <v>2.8121165740184292E-2</v>
      </c>
      <c r="T284" s="5">
        <f>-Q266*$C$252/2</f>
        <v>-1.4182848808092948E-2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5">
        <v>0</v>
      </c>
      <c r="AF284" s="5">
        <v>0</v>
      </c>
      <c r="AG284" s="5">
        <v>0</v>
      </c>
      <c r="AH284" s="5">
        <v>0</v>
      </c>
      <c r="AI284" s="5">
        <v>0</v>
      </c>
      <c r="AJ284" s="5">
        <v>0</v>
      </c>
      <c r="AK284" s="5">
        <v>0</v>
      </c>
      <c r="AL284" s="5">
        <v>0</v>
      </c>
      <c r="AM284" s="5">
        <v>0</v>
      </c>
      <c r="AN284" s="5">
        <v>0</v>
      </c>
      <c r="AO284" s="5">
        <v>0</v>
      </c>
      <c r="AP284" s="5">
        <v>0</v>
      </c>
      <c r="AQ284" s="5">
        <v>0</v>
      </c>
      <c r="AR284" s="5">
        <v>0</v>
      </c>
      <c r="AS284" s="5">
        <v>0</v>
      </c>
      <c r="AT284" s="5">
        <v>0</v>
      </c>
      <c r="AU284" s="5">
        <v>0</v>
      </c>
      <c r="AV284" s="5">
        <v>0</v>
      </c>
      <c r="AW284" s="5">
        <v>0</v>
      </c>
      <c r="AX284" s="5">
        <v>0</v>
      </c>
      <c r="AY284" s="5">
        <v>0</v>
      </c>
      <c r="AZ284" s="5">
        <v>0</v>
      </c>
      <c r="BA284" s="5">
        <v>0</v>
      </c>
      <c r="BB284" s="5">
        <v>0</v>
      </c>
      <c r="BC284" s="5">
        <v>0</v>
      </c>
      <c r="BD284" s="5">
        <v>0</v>
      </c>
      <c r="BE284" s="5">
        <v>0</v>
      </c>
      <c r="BF284" s="5">
        <v>0</v>
      </c>
      <c r="BG284" s="5">
        <v>0</v>
      </c>
      <c r="BH284" s="5">
        <v>0</v>
      </c>
      <c r="BI284" s="5">
        <v>0</v>
      </c>
      <c r="BJ284" s="5">
        <v>0</v>
      </c>
      <c r="BK284" s="5">
        <v>0</v>
      </c>
      <c r="BL284" s="5">
        <v>0</v>
      </c>
      <c r="BM284" s="5">
        <v>0</v>
      </c>
      <c r="BN284" s="5">
        <v>0</v>
      </c>
      <c r="BO284" s="5">
        <v>0</v>
      </c>
      <c r="BP284" s="5">
        <v>0</v>
      </c>
      <c r="BQ284" s="5">
        <v>0</v>
      </c>
      <c r="BR284" s="5">
        <v>0</v>
      </c>
      <c r="BS284" s="5">
        <v>0</v>
      </c>
      <c r="BT284" s="5">
        <v>0</v>
      </c>
    </row>
    <row r="285" spans="2:72" x14ac:dyDescent="0.25">
      <c r="B285" s="1" t="s">
        <v>32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f>-Q266*$C$252/2</f>
        <v>-1.4182848808092948E-2</v>
      </c>
      <c r="P285" s="5">
        <f>Q262-Q264/2</f>
        <v>0.76354217529296875</v>
      </c>
      <c r="Q285" s="5">
        <v>0</v>
      </c>
      <c r="R285" s="5">
        <f>-2*Q262-Q266*$C$252+$C$250*Q262*$E$256</f>
        <v>-1.5168596632429319</v>
      </c>
      <c r="S285" s="5">
        <f>Q266*$C$252/2</f>
        <v>1.4182848808092948E-2</v>
      </c>
      <c r="T285" s="5">
        <f>Q262+Q264/2</f>
        <v>0.72504425048828125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5">
        <v>0</v>
      </c>
      <c r="AD285" s="5">
        <v>0</v>
      </c>
      <c r="AE285" s="5">
        <v>0</v>
      </c>
      <c r="AF285" s="5">
        <v>0</v>
      </c>
      <c r="AG285" s="5">
        <v>0</v>
      </c>
      <c r="AH285" s="5">
        <v>0</v>
      </c>
      <c r="AI285" s="5">
        <v>0</v>
      </c>
      <c r="AJ285" s="5">
        <v>0</v>
      </c>
      <c r="AK285" s="5">
        <v>0</v>
      </c>
      <c r="AL285" s="5">
        <v>0</v>
      </c>
      <c r="AM285" s="5">
        <v>0</v>
      </c>
      <c r="AN285" s="5">
        <v>0</v>
      </c>
      <c r="AO285" s="5">
        <v>0</v>
      </c>
      <c r="AP285" s="5">
        <v>0</v>
      </c>
      <c r="AQ285" s="5">
        <v>0</v>
      </c>
      <c r="AR285" s="5">
        <v>0</v>
      </c>
      <c r="AS285" s="5">
        <v>0</v>
      </c>
      <c r="AT285" s="5">
        <v>0</v>
      </c>
      <c r="AU285" s="5">
        <v>0</v>
      </c>
      <c r="AV285" s="5">
        <v>0</v>
      </c>
      <c r="AW285" s="5">
        <v>0</v>
      </c>
      <c r="AX285" s="5">
        <v>0</v>
      </c>
      <c r="AY285" s="5">
        <v>0</v>
      </c>
      <c r="AZ285" s="5">
        <v>0</v>
      </c>
      <c r="BA285" s="5">
        <v>0</v>
      </c>
      <c r="BB285" s="5">
        <v>0</v>
      </c>
      <c r="BC285" s="5">
        <v>0</v>
      </c>
      <c r="BD285" s="5">
        <v>0</v>
      </c>
      <c r="BE285" s="5">
        <v>0</v>
      </c>
      <c r="BF285" s="5">
        <v>0</v>
      </c>
      <c r="BG285" s="5">
        <v>0</v>
      </c>
      <c r="BH285" s="5">
        <v>0</v>
      </c>
      <c r="BI285" s="5">
        <v>0</v>
      </c>
      <c r="BJ285" s="5">
        <v>0</v>
      </c>
      <c r="BK285" s="5">
        <v>0</v>
      </c>
      <c r="BL285" s="5">
        <v>0</v>
      </c>
      <c r="BM285" s="5">
        <v>0</v>
      </c>
      <c r="BN285" s="5">
        <v>0</v>
      </c>
      <c r="BO285" s="5">
        <v>0</v>
      </c>
      <c r="BP285" s="5">
        <v>0</v>
      </c>
      <c r="BQ285" s="5">
        <v>0</v>
      </c>
      <c r="BR285" s="5">
        <v>0</v>
      </c>
      <c r="BS285" s="5">
        <v>0</v>
      </c>
      <c r="BT285" s="5">
        <v>0</v>
      </c>
    </row>
    <row r="286" spans="2:72" x14ac:dyDescent="0.25">
      <c r="B286" s="1" t="s">
        <v>33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5">
        <v>0</v>
      </c>
      <c r="Q286" s="5">
        <f>-S268*$C$252/2+S266*$C$252</f>
        <v>2.8121165740184296E-2</v>
      </c>
      <c r="R286" s="5">
        <f>S266*$C$252/2</f>
        <v>1.3938316932091346E-2</v>
      </c>
      <c r="S286" s="5">
        <f>-2*S266*$C$252+S266*$C$256</f>
        <v>-5.5742463208281058E-2</v>
      </c>
      <c r="T286" s="5">
        <f>-S268*$C$252</f>
        <v>4.8906375200320513E-4</v>
      </c>
      <c r="U286" s="5">
        <f>S268*$C$252/2+S266*$C$252</f>
        <v>2.7632101988181088E-2</v>
      </c>
      <c r="V286" s="5">
        <f>-S266*$C$252/2</f>
        <v>-1.3938316932091346E-2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5">
        <v>0</v>
      </c>
      <c r="AD286" s="5">
        <v>0</v>
      </c>
      <c r="AE286" s="5">
        <v>0</v>
      </c>
      <c r="AF286" s="5">
        <v>0</v>
      </c>
      <c r="AG286" s="5">
        <v>0</v>
      </c>
      <c r="AH286" s="5">
        <v>0</v>
      </c>
      <c r="AI286" s="5">
        <v>0</v>
      </c>
      <c r="AJ286" s="5">
        <v>0</v>
      </c>
      <c r="AK286" s="5">
        <v>0</v>
      </c>
      <c r="AL286" s="5">
        <v>0</v>
      </c>
      <c r="AM286" s="5">
        <v>0</v>
      </c>
      <c r="AN286" s="5">
        <v>0</v>
      </c>
      <c r="AO286" s="5">
        <v>0</v>
      </c>
      <c r="AP286" s="5">
        <v>0</v>
      </c>
      <c r="AQ286" s="5">
        <v>0</v>
      </c>
      <c r="AR286" s="5">
        <v>0</v>
      </c>
      <c r="AS286" s="5">
        <v>0</v>
      </c>
      <c r="AT286" s="5">
        <v>0</v>
      </c>
      <c r="AU286" s="5">
        <v>0</v>
      </c>
      <c r="AV286" s="5">
        <v>0</v>
      </c>
      <c r="AW286" s="5">
        <v>0</v>
      </c>
      <c r="AX286" s="5">
        <v>0</v>
      </c>
      <c r="AY286" s="5">
        <v>0</v>
      </c>
      <c r="AZ286" s="5">
        <v>0</v>
      </c>
      <c r="BA286" s="5">
        <v>0</v>
      </c>
      <c r="BB286" s="5">
        <v>0</v>
      </c>
      <c r="BC286" s="5">
        <v>0</v>
      </c>
      <c r="BD286" s="5">
        <v>0</v>
      </c>
      <c r="BE286" s="5">
        <v>0</v>
      </c>
      <c r="BF286" s="5">
        <v>0</v>
      </c>
      <c r="BG286" s="5">
        <v>0</v>
      </c>
      <c r="BH286" s="5">
        <v>0</v>
      </c>
      <c r="BI286" s="5">
        <v>0</v>
      </c>
      <c r="BJ286" s="5">
        <v>0</v>
      </c>
      <c r="BK286" s="5">
        <v>0</v>
      </c>
      <c r="BL286" s="5">
        <v>0</v>
      </c>
      <c r="BM286" s="5">
        <v>0</v>
      </c>
      <c r="BN286" s="5">
        <v>0</v>
      </c>
      <c r="BO286" s="5">
        <v>0</v>
      </c>
      <c r="BP286" s="5">
        <v>0</v>
      </c>
      <c r="BQ286" s="5">
        <v>0</v>
      </c>
      <c r="BR286" s="5">
        <v>0</v>
      </c>
      <c r="BS286" s="5">
        <v>0</v>
      </c>
      <c r="BT286" s="5">
        <v>0</v>
      </c>
    </row>
    <row r="287" spans="2:72" x14ac:dyDescent="0.25">
      <c r="B287" s="1" t="s">
        <v>34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  <c r="P287" s="5">
        <v>0</v>
      </c>
      <c r="Q287" s="5">
        <f>-S266*$C$252/2</f>
        <v>-1.3938316932091346E-2</v>
      </c>
      <c r="R287" s="5">
        <f>S262-S264/2</f>
        <v>0.72504615783691406</v>
      </c>
      <c r="S287" s="5">
        <v>0</v>
      </c>
      <c r="T287" s="5">
        <f>-2*S262-S266*$C$252+$C$250*S262*$E$256</f>
        <v>-1.4406993355755791</v>
      </c>
      <c r="U287" s="5">
        <f>S266*$C$252/2</f>
        <v>1.3938316932091346E-2</v>
      </c>
      <c r="V287" s="5">
        <f>S262+S264/2</f>
        <v>0.68786430358886719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0</v>
      </c>
      <c r="AE287" s="5">
        <v>0</v>
      </c>
      <c r="AF287" s="5">
        <v>0</v>
      </c>
      <c r="AG287" s="5">
        <v>0</v>
      </c>
      <c r="AH287" s="5">
        <v>0</v>
      </c>
      <c r="AI287" s="5">
        <v>0</v>
      </c>
      <c r="AJ287" s="5">
        <v>0</v>
      </c>
      <c r="AK287" s="5">
        <v>0</v>
      </c>
      <c r="AL287" s="5">
        <v>0</v>
      </c>
      <c r="AM287" s="5">
        <v>0</v>
      </c>
      <c r="AN287" s="5">
        <v>0</v>
      </c>
      <c r="AO287" s="5">
        <v>0</v>
      </c>
      <c r="AP287" s="5">
        <v>0</v>
      </c>
      <c r="AQ287" s="5">
        <v>0</v>
      </c>
      <c r="AR287" s="5">
        <v>0</v>
      </c>
      <c r="AS287" s="5">
        <v>0</v>
      </c>
      <c r="AT287" s="5">
        <v>0</v>
      </c>
      <c r="AU287" s="5">
        <v>0</v>
      </c>
      <c r="AV287" s="5">
        <v>0</v>
      </c>
      <c r="AW287" s="5">
        <v>0</v>
      </c>
      <c r="AX287" s="5">
        <v>0</v>
      </c>
      <c r="AY287" s="5">
        <v>0</v>
      </c>
      <c r="AZ287" s="5">
        <v>0</v>
      </c>
      <c r="BA287" s="5">
        <v>0</v>
      </c>
      <c r="BB287" s="5">
        <v>0</v>
      </c>
      <c r="BC287" s="5">
        <v>0</v>
      </c>
      <c r="BD287" s="5">
        <v>0</v>
      </c>
      <c r="BE287" s="5">
        <v>0</v>
      </c>
      <c r="BF287" s="5">
        <v>0</v>
      </c>
      <c r="BG287" s="5">
        <v>0</v>
      </c>
      <c r="BH287" s="5">
        <v>0</v>
      </c>
      <c r="BI287" s="5">
        <v>0</v>
      </c>
      <c r="BJ287" s="5">
        <v>0</v>
      </c>
      <c r="BK287" s="5">
        <v>0</v>
      </c>
      <c r="BL287" s="5">
        <v>0</v>
      </c>
      <c r="BM287" s="5">
        <v>0</v>
      </c>
      <c r="BN287" s="5">
        <v>0</v>
      </c>
      <c r="BO287" s="5">
        <v>0</v>
      </c>
      <c r="BP287" s="5">
        <v>0</v>
      </c>
      <c r="BQ287" s="5">
        <v>0</v>
      </c>
      <c r="BR287" s="5">
        <v>0</v>
      </c>
      <c r="BS287" s="5">
        <v>0</v>
      </c>
      <c r="BT287" s="5">
        <v>0</v>
      </c>
    </row>
    <row r="288" spans="2:72" x14ac:dyDescent="0.25">
      <c r="B288" s="1" t="s">
        <v>35</v>
      </c>
      <c r="C288" s="5">
        <v>0</v>
      </c>
      <c r="D288" s="5"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f>-U268*$C$252/2+U266*$C$252</f>
        <v>2.7632101988181092E-2</v>
      </c>
      <c r="T288" s="5">
        <f>U266*$C$252/2</f>
        <v>1.3693785056089744E-2</v>
      </c>
      <c r="U288" s="5">
        <f>-2*U266*$C$252+U266*$C$256</f>
        <v>-5.4764525257258584E-2</v>
      </c>
      <c r="V288" s="5">
        <f>-U268*$C$252</f>
        <v>4.8906375200320513E-4</v>
      </c>
      <c r="W288" s="5">
        <f>U268*$C$252/2+U266*$C$252</f>
        <v>2.7143038236177884E-2</v>
      </c>
      <c r="X288" s="5">
        <f>-U266*$C$252/2</f>
        <v>-1.3693785056089744E-2</v>
      </c>
      <c r="Y288" s="5">
        <v>0</v>
      </c>
      <c r="Z288" s="5">
        <v>0</v>
      </c>
      <c r="AA288" s="5">
        <v>0</v>
      </c>
      <c r="AB288" s="5">
        <v>0</v>
      </c>
      <c r="AC288" s="5">
        <v>0</v>
      </c>
      <c r="AD288" s="5">
        <v>0</v>
      </c>
      <c r="AE288" s="5">
        <v>0</v>
      </c>
      <c r="AF288" s="5">
        <v>0</v>
      </c>
      <c r="AG288" s="5">
        <v>0</v>
      </c>
      <c r="AH288" s="5">
        <v>0</v>
      </c>
      <c r="AI288" s="5">
        <v>0</v>
      </c>
      <c r="AJ288" s="5">
        <v>0</v>
      </c>
      <c r="AK288" s="5">
        <v>0</v>
      </c>
      <c r="AL288" s="5">
        <v>0</v>
      </c>
      <c r="AM288" s="5">
        <v>0</v>
      </c>
      <c r="AN288" s="5">
        <v>0</v>
      </c>
      <c r="AO288" s="5">
        <v>0</v>
      </c>
      <c r="AP288" s="5">
        <v>0</v>
      </c>
      <c r="AQ288" s="5">
        <v>0</v>
      </c>
      <c r="AR288" s="5">
        <v>0</v>
      </c>
      <c r="AS288" s="5">
        <v>0</v>
      </c>
      <c r="AT288" s="5">
        <v>0</v>
      </c>
      <c r="AU288" s="5">
        <v>0</v>
      </c>
      <c r="AV288" s="5">
        <v>0</v>
      </c>
      <c r="AW288" s="5">
        <v>0</v>
      </c>
      <c r="AX288" s="5">
        <v>0</v>
      </c>
      <c r="AY288" s="5">
        <v>0</v>
      </c>
      <c r="AZ288" s="5">
        <v>0</v>
      </c>
      <c r="BA288" s="5">
        <v>0</v>
      </c>
      <c r="BB288" s="5">
        <v>0</v>
      </c>
      <c r="BC288" s="5">
        <v>0</v>
      </c>
      <c r="BD288" s="5">
        <v>0</v>
      </c>
      <c r="BE288" s="5">
        <v>0</v>
      </c>
      <c r="BF288" s="5">
        <v>0</v>
      </c>
      <c r="BG288" s="5">
        <v>0</v>
      </c>
      <c r="BH288" s="5">
        <v>0</v>
      </c>
      <c r="BI288" s="5">
        <v>0</v>
      </c>
      <c r="BJ288" s="5">
        <v>0</v>
      </c>
      <c r="BK288" s="5">
        <v>0</v>
      </c>
      <c r="BL288" s="5">
        <v>0</v>
      </c>
      <c r="BM288" s="5">
        <v>0</v>
      </c>
      <c r="BN288" s="5">
        <v>0</v>
      </c>
      <c r="BO288" s="5">
        <v>0</v>
      </c>
      <c r="BP288" s="5">
        <v>0</v>
      </c>
      <c r="BQ288" s="5">
        <v>0</v>
      </c>
      <c r="BR288" s="5">
        <v>0</v>
      </c>
      <c r="BS288" s="5">
        <v>0</v>
      </c>
      <c r="BT288" s="5">
        <v>0</v>
      </c>
    </row>
    <row r="289" spans="2:72" x14ac:dyDescent="0.25">
      <c r="B289" s="1" t="s">
        <v>36</v>
      </c>
      <c r="C289" s="5">
        <v>0</v>
      </c>
      <c r="D289" s="5">
        <v>0</v>
      </c>
      <c r="E289" s="5">
        <v>0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f>-U266*$C$252/2</f>
        <v>-1.3693785056089744E-2</v>
      </c>
      <c r="T289" s="5">
        <f>U262-U264/2</f>
        <v>0.6878662109375</v>
      </c>
      <c r="U289" s="5">
        <v>0</v>
      </c>
      <c r="V289" s="5">
        <f>-2*U262-U266*$C$252+$C$250*U262*$E$256</f>
        <v>-1.3671480987701123</v>
      </c>
      <c r="W289" s="5">
        <f>U266*$C$252/2</f>
        <v>1.3693785056089744E-2</v>
      </c>
      <c r="X289" s="5">
        <f>U262+U264/2</f>
        <v>0.6519775390625</v>
      </c>
      <c r="Y289" s="5">
        <v>0</v>
      </c>
      <c r="Z289" s="5">
        <v>0</v>
      </c>
      <c r="AA289" s="5">
        <v>0</v>
      </c>
      <c r="AB289" s="5">
        <v>0</v>
      </c>
      <c r="AC289" s="5">
        <v>0</v>
      </c>
      <c r="AD289" s="5">
        <v>0</v>
      </c>
      <c r="AE289" s="5">
        <v>0</v>
      </c>
      <c r="AF289" s="5">
        <v>0</v>
      </c>
      <c r="AG289" s="5">
        <v>0</v>
      </c>
      <c r="AH289" s="5">
        <v>0</v>
      </c>
      <c r="AI289" s="5">
        <v>0</v>
      </c>
      <c r="AJ289" s="5">
        <v>0</v>
      </c>
      <c r="AK289" s="5">
        <v>0</v>
      </c>
      <c r="AL289" s="5">
        <v>0</v>
      </c>
      <c r="AM289" s="5">
        <v>0</v>
      </c>
      <c r="AN289" s="5">
        <v>0</v>
      </c>
      <c r="AO289" s="5">
        <v>0</v>
      </c>
      <c r="AP289" s="5">
        <v>0</v>
      </c>
      <c r="AQ289" s="5">
        <v>0</v>
      </c>
      <c r="AR289" s="5">
        <v>0</v>
      </c>
      <c r="AS289" s="5">
        <v>0</v>
      </c>
      <c r="AT289" s="5">
        <v>0</v>
      </c>
      <c r="AU289" s="5">
        <v>0</v>
      </c>
      <c r="AV289" s="5">
        <v>0</v>
      </c>
      <c r="AW289" s="5">
        <v>0</v>
      </c>
      <c r="AX289" s="5">
        <v>0</v>
      </c>
      <c r="AY289" s="5">
        <v>0</v>
      </c>
      <c r="AZ289" s="5">
        <v>0</v>
      </c>
      <c r="BA289" s="5">
        <v>0</v>
      </c>
      <c r="BB289" s="5">
        <v>0</v>
      </c>
      <c r="BC289" s="5">
        <v>0</v>
      </c>
      <c r="BD289" s="5">
        <v>0</v>
      </c>
      <c r="BE289" s="5">
        <v>0</v>
      </c>
      <c r="BF289" s="5">
        <v>0</v>
      </c>
      <c r="BG289" s="5">
        <v>0</v>
      </c>
      <c r="BH289" s="5">
        <v>0</v>
      </c>
      <c r="BI289" s="5">
        <v>0</v>
      </c>
      <c r="BJ289" s="5">
        <v>0</v>
      </c>
      <c r="BK289" s="5">
        <v>0</v>
      </c>
      <c r="BL289" s="5">
        <v>0</v>
      </c>
      <c r="BM289" s="5">
        <v>0</v>
      </c>
      <c r="BN289" s="5">
        <v>0</v>
      </c>
      <c r="BO289" s="5">
        <v>0</v>
      </c>
      <c r="BP289" s="5">
        <v>0</v>
      </c>
      <c r="BQ289" s="5">
        <v>0</v>
      </c>
      <c r="BR289" s="5">
        <v>0</v>
      </c>
      <c r="BS289" s="5">
        <v>0</v>
      </c>
      <c r="BT289" s="5">
        <v>0</v>
      </c>
    </row>
    <row r="290" spans="2:72" x14ac:dyDescent="0.25">
      <c r="B290" s="1" t="s">
        <v>37</v>
      </c>
      <c r="C290" s="5">
        <v>0</v>
      </c>
      <c r="D290" s="5">
        <v>0</v>
      </c>
      <c r="E290" s="5">
        <v>0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f>-W268*$C$252/2+W266*$C$252</f>
        <v>2.7143038236177884E-2</v>
      </c>
      <c r="V290" s="5">
        <f>W266*$C$252/2</f>
        <v>1.344925318008814E-2</v>
      </c>
      <c r="W290" s="5">
        <f>-2*W266*$C$252+W266*$C$256</f>
        <v>-5.3786587306236103E-2</v>
      </c>
      <c r="X290" s="5">
        <f>-W268*$C$252</f>
        <v>4.8906375200320513E-4</v>
      </c>
      <c r="Y290" s="5">
        <f>W268*$C$252/2+W266*$C$252</f>
        <v>2.6653974484174676E-2</v>
      </c>
      <c r="Z290" s="5">
        <f>-W266*$C$252/2</f>
        <v>-1.344925318008814E-2</v>
      </c>
      <c r="AA290" s="5">
        <v>0</v>
      </c>
      <c r="AB290" s="5">
        <v>0</v>
      </c>
      <c r="AC290" s="5">
        <v>0</v>
      </c>
      <c r="AD290" s="5">
        <v>0</v>
      </c>
      <c r="AE290" s="5">
        <v>0</v>
      </c>
      <c r="AF290" s="5">
        <v>0</v>
      </c>
      <c r="AG290" s="5">
        <v>0</v>
      </c>
      <c r="AH290" s="5">
        <v>0</v>
      </c>
      <c r="AI290" s="5">
        <v>0</v>
      </c>
      <c r="AJ290" s="5">
        <v>0</v>
      </c>
      <c r="AK290" s="5">
        <v>0</v>
      </c>
      <c r="AL290" s="5">
        <v>0</v>
      </c>
      <c r="AM290" s="5">
        <v>0</v>
      </c>
      <c r="AN290" s="5">
        <v>0</v>
      </c>
      <c r="AO290" s="5">
        <v>0</v>
      </c>
      <c r="AP290" s="5">
        <v>0</v>
      </c>
      <c r="AQ290" s="5">
        <v>0</v>
      </c>
      <c r="AR290" s="5">
        <v>0</v>
      </c>
      <c r="AS290" s="5">
        <v>0</v>
      </c>
      <c r="AT290" s="5">
        <v>0</v>
      </c>
      <c r="AU290" s="5">
        <v>0</v>
      </c>
      <c r="AV290" s="5">
        <v>0</v>
      </c>
      <c r="AW290" s="5">
        <v>0</v>
      </c>
      <c r="AX290" s="5">
        <v>0</v>
      </c>
      <c r="AY290" s="5">
        <v>0</v>
      </c>
      <c r="AZ290" s="5">
        <v>0</v>
      </c>
      <c r="BA290" s="5">
        <v>0</v>
      </c>
      <c r="BB290" s="5">
        <v>0</v>
      </c>
      <c r="BC290" s="5">
        <v>0</v>
      </c>
      <c r="BD290" s="5">
        <v>0</v>
      </c>
      <c r="BE290" s="5">
        <v>0</v>
      </c>
      <c r="BF290" s="5">
        <v>0</v>
      </c>
      <c r="BG290" s="5">
        <v>0</v>
      </c>
      <c r="BH290" s="5">
        <v>0</v>
      </c>
      <c r="BI290" s="5">
        <v>0</v>
      </c>
      <c r="BJ290" s="5">
        <v>0</v>
      </c>
      <c r="BK290" s="5">
        <v>0</v>
      </c>
      <c r="BL290" s="5">
        <v>0</v>
      </c>
      <c r="BM290" s="5">
        <v>0</v>
      </c>
      <c r="BN290" s="5">
        <v>0</v>
      </c>
      <c r="BO290" s="5">
        <v>0</v>
      </c>
      <c r="BP290" s="5">
        <v>0</v>
      </c>
      <c r="BQ290" s="5">
        <v>0</v>
      </c>
      <c r="BR290" s="5">
        <v>0</v>
      </c>
      <c r="BS290" s="5">
        <v>0</v>
      </c>
      <c r="BT290" s="5">
        <v>0</v>
      </c>
    </row>
    <row r="291" spans="2:72" x14ac:dyDescent="0.25">
      <c r="B291" s="1" t="s">
        <v>38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f>-W266*$C$252/2</f>
        <v>-1.344925318008814E-2</v>
      </c>
      <c r="V291" s="5">
        <f>W262-W264/2</f>
        <v>0.65197944641113281</v>
      </c>
      <c r="W291" s="5">
        <v>0</v>
      </c>
      <c r="X291" s="5">
        <f>-2*W262-W266*$C$252+$C$250*W262*$E$256</f>
        <v>-1.2961601793026394</v>
      </c>
      <c r="Y291" s="5">
        <f>W266*$C$252/2</f>
        <v>1.344925318008814E-2</v>
      </c>
      <c r="Z291" s="5">
        <f>W262+W264/2</f>
        <v>0.61736106872558594</v>
      </c>
      <c r="AA291" s="5">
        <v>0</v>
      </c>
      <c r="AB291" s="5">
        <v>0</v>
      </c>
      <c r="AC291" s="5">
        <v>0</v>
      </c>
      <c r="AD291" s="5">
        <v>0</v>
      </c>
      <c r="AE291" s="5">
        <v>0</v>
      </c>
      <c r="AF291" s="5">
        <v>0</v>
      </c>
      <c r="AG291" s="5">
        <v>0</v>
      </c>
      <c r="AH291" s="5">
        <v>0</v>
      </c>
      <c r="AI291" s="5">
        <v>0</v>
      </c>
      <c r="AJ291" s="5">
        <v>0</v>
      </c>
      <c r="AK291" s="5">
        <v>0</v>
      </c>
      <c r="AL291" s="5">
        <v>0</v>
      </c>
      <c r="AM291" s="5">
        <v>0</v>
      </c>
      <c r="AN291" s="5">
        <v>0</v>
      </c>
      <c r="AO291" s="5">
        <v>0</v>
      </c>
      <c r="AP291" s="5">
        <v>0</v>
      </c>
      <c r="AQ291" s="5">
        <v>0</v>
      </c>
      <c r="AR291" s="5">
        <v>0</v>
      </c>
      <c r="AS291" s="5">
        <v>0</v>
      </c>
      <c r="AT291" s="5">
        <v>0</v>
      </c>
      <c r="AU291" s="5">
        <v>0</v>
      </c>
      <c r="AV291" s="5">
        <v>0</v>
      </c>
      <c r="AW291" s="5">
        <v>0</v>
      </c>
      <c r="AX291" s="5">
        <v>0</v>
      </c>
      <c r="AY291" s="5">
        <v>0</v>
      </c>
      <c r="AZ291" s="5">
        <v>0</v>
      </c>
      <c r="BA291" s="5">
        <v>0</v>
      </c>
      <c r="BB291" s="5">
        <v>0</v>
      </c>
      <c r="BC291" s="5">
        <v>0</v>
      </c>
      <c r="BD291" s="5">
        <v>0</v>
      </c>
      <c r="BE291" s="5">
        <v>0</v>
      </c>
      <c r="BF291" s="5">
        <v>0</v>
      </c>
      <c r="BG291" s="5">
        <v>0</v>
      </c>
      <c r="BH291" s="5">
        <v>0</v>
      </c>
      <c r="BI291" s="5">
        <v>0</v>
      </c>
      <c r="BJ291" s="5">
        <v>0</v>
      </c>
      <c r="BK291" s="5">
        <v>0</v>
      </c>
      <c r="BL291" s="5">
        <v>0</v>
      </c>
      <c r="BM291" s="5">
        <v>0</v>
      </c>
      <c r="BN291" s="5">
        <v>0</v>
      </c>
      <c r="BO291" s="5">
        <v>0</v>
      </c>
      <c r="BP291" s="5">
        <v>0</v>
      </c>
      <c r="BQ291" s="5">
        <v>0</v>
      </c>
      <c r="BR291" s="5">
        <v>0</v>
      </c>
      <c r="BS291" s="5">
        <v>0</v>
      </c>
      <c r="BT291" s="5">
        <v>0</v>
      </c>
    </row>
    <row r="292" spans="2:72" x14ac:dyDescent="0.25">
      <c r="B292" s="1" t="s">
        <v>39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f>-Y268*$C$252/2+Y266*$C$252</f>
        <v>2.665397448417468E-2</v>
      </c>
      <c r="X292" s="5">
        <f>Y266*$C$252/2</f>
        <v>1.3204721304086538E-2</v>
      </c>
      <c r="Y292" s="5">
        <f>-2*Y266*$C$252+Y266*$C$256</f>
        <v>-5.2808649355213635E-2</v>
      </c>
      <c r="Z292" s="5">
        <f>-Y268*$C$252</f>
        <v>4.8906375200320513E-4</v>
      </c>
      <c r="AA292" s="5">
        <f>Y268*$C$252/2+Y266*$C$252</f>
        <v>2.6164910732171472E-2</v>
      </c>
      <c r="AB292" s="5">
        <f>-Y266*$C$252/2</f>
        <v>-1.3204721304086538E-2</v>
      </c>
      <c r="AC292" s="5">
        <v>0</v>
      </c>
      <c r="AD292" s="5">
        <v>0</v>
      </c>
      <c r="AE292" s="5">
        <v>0</v>
      </c>
      <c r="AF292" s="5">
        <v>0</v>
      </c>
      <c r="AG292" s="5">
        <v>0</v>
      </c>
      <c r="AH292" s="5">
        <v>0</v>
      </c>
      <c r="AI292" s="5">
        <v>0</v>
      </c>
      <c r="AJ292" s="5">
        <v>0</v>
      </c>
      <c r="AK292" s="5">
        <v>0</v>
      </c>
      <c r="AL292" s="5">
        <v>0</v>
      </c>
      <c r="AM292" s="5">
        <v>0</v>
      </c>
      <c r="AN292" s="5">
        <v>0</v>
      </c>
      <c r="AO292" s="5">
        <v>0</v>
      </c>
      <c r="AP292" s="5">
        <v>0</v>
      </c>
      <c r="AQ292" s="5">
        <v>0</v>
      </c>
      <c r="AR292" s="5">
        <v>0</v>
      </c>
      <c r="AS292" s="5">
        <v>0</v>
      </c>
      <c r="AT292" s="5">
        <v>0</v>
      </c>
      <c r="AU292" s="5">
        <v>0</v>
      </c>
      <c r="AV292" s="5">
        <v>0</v>
      </c>
      <c r="AW292" s="5">
        <v>0</v>
      </c>
      <c r="AX292" s="5">
        <v>0</v>
      </c>
      <c r="AY292" s="5">
        <v>0</v>
      </c>
      <c r="AZ292" s="5">
        <v>0</v>
      </c>
      <c r="BA292" s="5">
        <v>0</v>
      </c>
      <c r="BB292" s="5">
        <v>0</v>
      </c>
      <c r="BC292" s="5">
        <v>0</v>
      </c>
      <c r="BD292" s="5">
        <v>0</v>
      </c>
      <c r="BE292" s="5">
        <v>0</v>
      </c>
      <c r="BF292" s="5">
        <v>0</v>
      </c>
      <c r="BG292" s="5">
        <v>0</v>
      </c>
      <c r="BH292" s="5">
        <v>0</v>
      </c>
      <c r="BI292" s="5">
        <v>0</v>
      </c>
      <c r="BJ292" s="5">
        <v>0</v>
      </c>
      <c r="BK292" s="5">
        <v>0</v>
      </c>
      <c r="BL292" s="5">
        <v>0</v>
      </c>
      <c r="BM292" s="5">
        <v>0</v>
      </c>
      <c r="BN292" s="5">
        <v>0</v>
      </c>
      <c r="BO292" s="5">
        <v>0</v>
      </c>
      <c r="BP292" s="5">
        <v>0</v>
      </c>
      <c r="BQ292" s="5">
        <v>0</v>
      </c>
      <c r="BR292" s="5">
        <v>0</v>
      </c>
      <c r="BS292" s="5">
        <v>0</v>
      </c>
      <c r="BT292" s="5">
        <v>0</v>
      </c>
    </row>
    <row r="293" spans="2:72" x14ac:dyDescent="0.25">
      <c r="B293" s="1" t="s">
        <v>40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f>-Y266*$C$252/2</f>
        <v>-1.3204721304086538E-2</v>
      </c>
      <c r="X293" s="5">
        <f>Y262-Y264/2</f>
        <v>0.61736297607421875</v>
      </c>
      <c r="Y293" s="5">
        <v>0</v>
      </c>
      <c r="Z293" s="5">
        <f>-2*Y262-Y266*$C$252+$C$250*Y262*$E$256</f>
        <v>-1.2276898036492672</v>
      </c>
      <c r="AA293" s="5">
        <f>Y266*$C$252/2</f>
        <v>1.3204721304086538E-2</v>
      </c>
      <c r="AB293" s="5">
        <f>Y262+Y264/2</f>
        <v>0.58399200439453125</v>
      </c>
      <c r="AC293" s="5">
        <v>0</v>
      </c>
      <c r="AD293" s="5">
        <v>0</v>
      </c>
      <c r="AE293" s="5">
        <v>0</v>
      </c>
      <c r="AF293" s="5">
        <v>0</v>
      </c>
      <c r="AG293" s="5">
        <v>0</v>
      </c>
      <c r="AH293" s="5">
        <v>0</v>
      </c>
      <c r="AI293" s="5">
        <v>0</v>
      </c>
      <c r="AJ293" s="5">
        <v>0</v>
      </c>
      <c r="AK293" s="5">
        <v>0</v>
      </c>
      <c r="AL293" s="5">
        <v>0</v>
      </c>
      <c r="AM293" s="5">
        <v>0</v>
      </c>
      <c r="AN293" s="5">
        <v>0</v>
      </c>
      <c r="AO293" s="5">
        <v>0</v>
      </c>
      <c r="AP293" s="5">
        <v>0</v>
      </c>
      <c r="AQ293" s="5">
        <v>0</v>
      </c>
      <c r="AR293" s="5">
        <v>0</v>
      </c>
      <c r="AS293" s="5">
        <v>0</v>
      </c>
      <c r="AT293" s="5">
        <v>0</v>
      </c>
      <c r="AU293" s="5">
        <v>0</v>
      </c>
      <c r="AV293" s="5">
        <v>0</v>
      </c>
      <c r="AW293" s="5">
        <v>0</v>
      </c>
      <c r="AX293" s="5">
        <v>0</v>
      </c>
      <c r="AY293" s="5">
        <v>0</v>
      </c>
      <c r="AZ293" s="5">
        <v>0</v>
      </c>
      <c r="BA293" s="5">
        <v>0</v>
      </c>
      <c r="BB293" s="5">
        <v>0</v>
      </c>
      <c r="BC293" s="5">
        <v>0</v>
      </c>
      <c r="BD293" s="5">
        <v>0</v>
      </c>
      <c r="BE293" s="5">
        <v>0</v>
      </c>
      <c r="BF293" s="5">
        <v>0</v>
      </c>
      <c r="BG293" s="5">
        <v>0</v>
      </c>
      <c r="BH293" s="5">
        <v>0</v>
      </c>
      <c r="BI293" s="5">
        <v>0</v>
      </c>
      <c r="BJ293" s="5">
        <v>0</v>
      </c>
      <c r="BK293" s="5">
        <v>0</v>
      </c>
      <c r="BL293" s="5">
        <v>0</v>
      </c>
      <c r="BM293" s="5">
        <v>0</v>
      </c>
      <c r="BN293" s="5">
        <v>0</v>
      </c>
      <c r="BO293" s="5">
        <v>0</v>
      </c>
      <c r="BP293" s="5">
        <v>0</v>
      </c>
      <c r="BQ293" s="5">
        <v>0</v>
      </c>
      <c r="BR293" s="5">
        <v>0</v>
      </c>
      <c r="BS293" s="5">
        <v>0</v>
      </c>
      <c r="BT293" s="5">
        <v>0</v>
      </c>
    </row>
    <row r="294" spans="2:72" x14ac:dyDescent="0.25">
      <c r="B294" s="1" t="s">
        <v>41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f>-AA268*$C$252/2+AA266*$C$252</f>
        <v>2.6164910732171476E-2</v>
      </c>
      <c r="Z294" s="5">
        <f>AA266*$C$252/2</f>
        <v>1.2960189428084936E-2</v>
      </c>
      <c r="AA294" s="5">
        <f>-2*AA266*$C$252+AA266*$C$256</f>
        <v>-5.1830711404191161E-2</v>
      </c>
      <c r="AB294" s="5">
        <f>-AA268*$C$252</f>
        <v>4.8906375200320513E-4</v>
      </c>
      <c r="AC294" s="5">
        <f>AA268*$C$252/2+AA266*$C$252</f>
        <v>2.5675846980168268E-2</v>
      </c>
      <c r="AD294" s="5">
        <f>-AA266*$C$252/2</f>
        <v>-1.2960189428084936E-2</v>
      </c>
      <c r="AE294" s="5">
        <v>0</v>
      </c>
      <c r="AF294" s="5">
        <v>0</v>
      </c>
      <c r="AG294" s="5">
        <v>0</v>
      </c>
      <c r="AH294" s="5">
        <v>0</v>
      </c>
      <c r="AI294" s="5">
        <v>0</v>
      </c>
      <c r="AJ294" s="5">
        <v>0</v>
      </c>
      <c r="AK294" s="5">
        <v>0</v>
      </c>
      <c r="AL294" s="5">
        <v>0</v>
      </c>
      <c r="AM294" s="5">
        <v>0</v>
      </c>
      <c r="AN294" s="5">
        <v>0</v>
      </c>
      <c r="AO294" s="5">
        <v>0</v>
      </c>
      <c r="AP294" s="5">
        <v>0</v>
      </c>
      <c r="AQ294" s="5">
        <v>0</v>
      </c>
      <c r="AR294" s="5">
        <v>0</v>
      </c>
      <c r="AS294" s="5">
        <v>0</v>
      </c>
      <c r="AT294" s="5">
        <v>0</v>
      </c>
      <c r="AU294" s="5">
        <v>0</v>
      </c>
      <c r="AV294" s="5">
        <v>0</v>
      </c>
      <c r="AW294" s="5">
        <v>0</v>
      </c>
      <c r="AX294" s="5">
        <v>0</v>
      </c>
      <c r="AY294" s="5">
        <v>0</v>
      </c>
      <c r="AZ294" s="5">
        <v>0</v>
      </c>
      <c r="BA294" s="5">
        <v>0</v>
      </c>
      <c r="BB294" s="5">
        <v>0</v>
      </c>
      <c r="BC294" s="5">
        <v>0</v>
      </c>
      <c r="BD294" s="5">
        <v>0</v>
      </c>
      <c r="BE294" s="5">
        <v>0</v>
      </c>
      <c r="BF294" s="5">
        <v>0</v>
      </c>
      <c r="BG294" s="5">
        <v>0</v>
      </c>
      <c r="BH294" s="5">
        <v>0</v>
      </c>
      <c r="BI294" s="5">
        <v>0</v>
      </c>
      <c r="BJ294" s="5">
        <v>0</v>
      </c>
      <c r="BK294" s="5">
        <v>0</v>
      </c>
      <c r="BL294" s="5">
        <v>0</v>
      </c>
      <c r="BM294" s="5">
        <v>0</v>
      </c>
      <c r="BN294" s="5">
        <v>0</v>
      </c>
      <c r="BO294" s="5">
        <v>0</v>
      </c>
      <c r="BP294" s="5">
        <v>0</v>
      </c>
      <c r="BQ294" s="5">
        <v>0</v>
      </c>
      <c r="BR294" s="5">
        <v>0</v>
      </c>
      <c r="BS294" s="5">
        <v>0</v>
      </c>
      <c r="BT294" s="5">
        <v>0</v>
      </c>
    </row>
    <row r="295" spans="2:72" x14ac:dyDescent="0.25">
      <c r="B295" s="1" t="s">
        <v>42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f>-AA266*$C$252/2</f>
        <v>-1.2960189428084936E-2</v>
      </c>
      <c r="Z295" s="5">
        <f>AA262-AA264/2</f>
        <v>0.58399391174316406</v>
      </c>
      <c r="AA295" s="5">
        <v>0</v>
      </c>
      <c r="AB295" s="5">
        <f>-2*AA262-AA266*$C$252+$C$250*AA262*$E$256</f>
        <v>-1.1616911982861027</v>
      </c>
      <c r="AC295" s="5">
        <f>AA266*$C$252/2</f>
        <v>1.2960189428084936E-2</v>
      </c>
      <c r="AD295" s="5">
        <f>AA262+AA264/2</f>
        <v>0.55184745788574219</v>
      </c>
      <c r="AE295" s="5">
        <v>0</v>
      </c>
      <c r="AF295" s="5">
        <v>0</v>
      </c>
      <c r="AG295" s="5">
        <v>0</v>
      </c>
      <c r="AH295" s="5">
        <v>0</v>
      </c>
      <c r="AI295" s="5">
        <v>0</v>
      </c>
      <c r="AJ295" s="5">
        <v>0</v>
      </c>
      <c r="AK295" s="5">
        <v>0</v>
      </c>
      <c r="AL295" s="5">
        <v>0</v>
      </c>
      <c r="AM295" s="5">
        <v>0</v>
      </c>
      <c r="AN295" s="5">
        <v>0</v>
      </c>
      <c r="AO295" s="5">
        <v>0</v>
      </c>
      <c r="AP295" s="5">
        <v>0</v>
      </c>
      <c r="AQ295" s="5">
        <v>0</v>
      </c>
      <c r="AR295" s="5">
        <v>0</v>
      </c>
      <c r="AS295" s="5">
        <v>0</v>
      </c>
      <c r="AT295" s="5">
        <v>0</v>
      </c>
      <c r="AU295" s="5">
        <v>0</v>
      </c>
      <c r="AV295" s="5">
        <v>0</v>
      </c>
      <c r="AW295" s="5">
        <v>0</v>
      </c>
      <c r="AX295" s="5">
        <v>0</v>
      </c>
      <c r="AY295" s="5">
        <v>0</v>
      </c>
      <c r="AZ295" s="5">
        <v>0</v>
      </c>
      <c r="BA295" s="5">
        <v>0</v>
      </c>
      <c r="BB295" s="5">
        <v>0</v>
      </c>
      <c r="BC295" s="5">
        <v>0</v>
      </c>
      <c r="BD295" s="5">
        <v>0</v>
      </c>
      <c r="BE295" s="5">
        <v>0</v>
      </c>
      <c r="BF295" s="5">
        <v>0</v>
      </c>
      <c r="BG295" s="5">
        <v>0</v>
      </c>
      <c r="BH295" s="5">
        <v>0</v>
      </c>
      <c r="BI295" s="5">
        <v>0</v>
      </c>
      <c r="BJ295" s="5">
        <v>0</v>
      </c>
      <c r="BK295" s="5">
        <v>0</v>
      </c>
      <c r="BL295" s="5">
        <v>0</v>
      </c>
      <c r="BM295" s="5">
        <v>0</v>
      </c>
      <c r="BN295" s="5">
        <v>0</v>
      </c>
      <c r="BO295" s="5">
        <v>0</v>
      </c>
      <c r="BP295" s="5">
        <v>0</v>
      </c>
      <c r="BQ295" s="5">
        <v>0</v>
      </c>
      <c r="BR295" s="5">
        <v>0</v>
      </c>
      <c r="BS295" s="5">
        <v>0</v>
      </c>
      <c r="BT295" s="5">
        <v>0</v>
      </c>
    </row>
    <row r="296" spans="2:72" x14ac:dyDescent="0.25">
      <c r="B296" s="1" t="s">
        <v>43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f>-AC268*$C$252/2+AC266*$C$252</f>
        <v>2.5675846980168272E-2</v>
      </c>
      <c r="AB296" s="5">
        <f>AC266*$C$252/2</f>
        <v>1.2715657552083334E-2</v>
      </c>
      <c r="AC296" s="5">
        <f>-2*AC266*$C$252+AC266*$C$256</f>
        <v>-5.0852773453168687E-2</v>
      </c>
      <c r="AD296" s="5">
        <f>-AC268*$C$252</f>
        <v>4.8906375200320513E-4</v>
      </c>
      <c r="AE296" s="5">
        <f>AC268*$C$252/2+AC266*$C$252</f>
        <v>2.5186783228165064E-2</v>
      </c>
      <c r="AF296" s="5">
        <f>-AC266*$C$252/2</f>
        <v>-1.2715657552083334E-2</v>
      </c>
      <c r="AG296" s="5">
        <v>0</v>
      </c>
      <c r="AH296" s="5">
        <v>0</v>
      </c>
      <c r="AI296" s="5">
        <v>0</v>
      </c>
      <c r="AJ296" s="5">
        <v>0</v>
      </c>
      <c r="AK296" s="5">
        <v>0</v>
      </c>
      <c r="AL296" s="5">
        <v>0</v>
      </c>
      <c r="AM296" s="5">
        <v>0</v>
      </c>
      <c r="AN296" s="5">
        <v>0</v>
      </c>
      <c r="AO296" s="5">
        <v>0</v>
      </c>
      <c r="AP296" s="5">
        <v>0</v>
      </c>
      <c r="AQ296" s="5">
        <v>0</v>
      </c>
      <c r="AR296" s="5">
        <v>0</v>
      </c>
      <c r="AS296" s="5">
        <v>0</v>
      </c>
      <c r="AT296" s="5">
        <v>0</v>
      </c>
      <c r="AU296" s="5">
        <v>0</v>
      </c>
      <c r="AV296" s="5">
        <v>0</v>
      </c>
      <c r="AW296" s="5">
        <v>0</v>
      </c>
      <c r="AX296" s="5">
        <v>0</v>
      </c>
      <c r="AY296" s="5">
        <v>0</v>
      </c>
      <c r="AZ296" s="5">
        <v>0</v>
      </c>
      <c r="BA296" s="5">
        <v>0</v>
      </c>
      <c r="BB296" s="5">
        <v>0</v>
      </c>
      <c r="BC296" s="5">
        <v>0</v>
      </c>
      <c r="BD296" s="5">
        <v>0</v>
      </c>
      <c r="BE296" s="5">
        <v>0</v>
      </c>
      <c r="BF296" s="5">
        <v>0</v>
      </c>
      <c r="BG296" s="5">
        <v>0</v>
      </c>
      <c r="BH296" s="5">
        <v>0</v>
      </c>
      <c r="BI296" s="5">
        <v>0</v>
      </c>
      <c r="BJ296" s="5">
        <v>0</v>
      </c>
      <c r="BK296" s="5">
        <v>0</v>
      </c>
      <c r="BL296" s="5">
        <v>0</v>
      </c>
      <c r="BM296" s="5">
        <v>0</v>
      </c>
      <c r="BN296" s="5">
        <v>0</v>
      </c>
      <c r="BO296" s="5">
        <v>0</v>
      </c>
      <c r="BP296" s="5">
        <v>0</v>
      </c>
      <c r="BQ296" s="5">
        <v>0</v>
      </c>
      <c r="BR296" s="5">
        <v>0</v>
      </c>
      <c r="BS296" s="5">
        <v>0</v>
      </c>
      <c r="BT296" s="5">
        <v>0</v>
      </c>
    </row>
    <row r="297" spans="2:72" x14ac:dyDescent="0.25">
      <c r="B297" s="1" t="s">
        <v>44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f>-AC266*$C$252/2</f>
        <v>-1.2715657552083334E-2</v>
      </c>
      <c r="AB297" s="5">
        <f>AC262-AC264/2</f>
        <v>0.551849365234375</v>
      </c>
      <c r="AC297" s="5">
        <v>0</v>
      </c>
      <c r="AD297" s="5">
        <f>-2*AC262-AC266*$C$252+$C$250*AC262*$E$256</f>
        <v>-1.0981185896892538</v>
      </c>
      <c r="AE297" s="5">
        <f>AC266*$C$252/2</f>
        <v>1.2715657552083334E-2</v>
      </c>
      <c r="AF297" s="5">
        <f>AC262+AC264/2</f>
        <v>0.520904541015625</v>
      </c>
      <c r="AG297" s="5">
        <v>0</v>
      </c>
      <c r="AH297" s="5">
        <v>0</v>
      </c>
      <c r="AI297" s="5">
        <v>0</v>
      </c>
      <c r="AJ297" s="5">
        <v>0</v>
      </c>
      <c r="AK297" s="5">
        <v>0</v>
      </c>
      <c r="AL297" s="5">
        <v>0</v>
      </c>
      <c r="AM297" s="5">
        <v>0</v>
      </c>
      <c r="AN297" s="5">
        <v>0</v>
      </c>
      <c r="AO297" s="5">
        <v>0</v>
      </c>
      <c r="AP297" s="5">
        <v>0</v>
      </c>
      <c r="AQ297" s="5">
        <v>0</v>
      </c>
      <c r="AR297" s="5">
        <v>0</v>
      </c>
      <c r="AS297" s="5">
        <v>0</v>
      </c>
      <c r="AT297" s="5">
        <v>0</v>
      </c>
      <c r="AU297" s="5">
        <v>0</v>
      </c>
      <c r="AV297" s="5">
        <v>0</v>
      </c>
      <c r="AW297" s="5">
        <v>0</v>
      </c>
      <c r="AX297" s="5">
        <v>0</v>
      </c>
      <c r="AY297" s="5">
        <v>0</v>
      </c>
      <c r="AZ297" s="5">
        <v>0</v>
      </c>
      <c r="BA297" s="5">
        <v>0</v>
      </c>
      <c r="BB297" s="5">
        <v>0</v>
      </c>
      <c r="BC297" s="5">
        <v>0</v>
      </c>
      <c r="BD297" s="5">
        <v>0</v>
      </c>
      <c r="BE297" s="5">
        <v>0</v>
      </c>
      <c r="BF297" s="5">
        <v>0</v>
      </c>
      <c r="BG297" s="5">
        <v>0</v>
      </c>
      <c r="BH297" s="5">
        <v>0</v>
      </c>
      <c r="BI297" s="5">
        <v>0</v>
      </c>
      <c r="BJ297" s="5">
        <v>0</v>
      </c>
      <c r="BK297" s="5">
        <v>0</v>
      </c>
      <c r="BL297" s="5">
        <v>0</v>
      </c>
      <c r="BM297" s="5">
        <v>0</v>
      </c>
      <c r="BN297" s="5">
        <v>0</v>
      </c>
      <c r="BO297" s="5">
        <v>0</v>
      </c>
      <c r="BP297" s="5">
        <v>0</v>
      </c>
      <c r="BQ297" s="5">
        <v>0</v>
      </c>
      <c r="BR297" s="5">
        <v>0</v>
      </c>
      <c r="BS297" s="5">
        <v>0</v>
      </c>
      <c r="BT297" s="5">
        <v>0</v>
      </c>
    </row>
    <row r="298" spans="2:72" x14ac:dyDescent="0.25">
      <c r="B298" s="1" t="s">
        <v>49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5">
        <f>-AE268*$C$252/2+AE266*$C$252</f>
        <v>2.5186783228165064E-2</v>
      </c>
      <c r="AD298" s="5">
        <f>AE266*$C$252/2</f>
        <v>1.247112567608173E-2</v>
      </c>
      <c r="AE298" s="5">
        <f>-2*AE266*$C$252+AE266*$C$256</f>
        <v>-4.9874835502146206E-2</v>
      </c>
      <c r="AF298" s="5">
        <f>-AE268*$C$252</f>
        <v>4.8906375200320513E-4</v>
      </c>
      <c r="AG298" s="5">
        <f>AE268*$C$252/2+AE266*$C$252</f>
        <v>2.4697719476161856E-2</v>
      </c>
      <c r="AH298" s="5">
        <f>-AE266*$C$252/2</f>
        <v>-1.247112567608173E-2</v>
      </c>
      <c r="AI298" s="5">
        <v>0</v>
      </c>
      <c r="AJ298" s="5">
        <v>0</v>
      </c>
      <c r="AK298" s="5">
        <v>0</v>
      </c>
      <c r="AL298" s="5">
        <v>0</v>
      </c>
      <c r="AM298" s="5">
        <v>0</v>
      </c>
      <c r="AN298" s="5">
        <v>0</v>
      </c>
      <c r="AO298" s="5">
        <v>0</v>
      </c>
      <c r="AP298" s="5">
        <v>0</v>
      </c>
      <c r="AQ298" s="5">
        <v>0</v>
      </c>
      <c r="AR298" s="5">
        <v>0</v>
      </c>
      <c r="AS298" s="5">
        <v>0</v>
      </c>
      <c r="AT298" s="5">
        <v>0</v>
      </c>
      <c r="AU298" s="5">
        <v>0</v>
      </c>
      <c r="AV298" s="5">
        <v>0</v>
      </c>
      <c r="AW298" s="5">
        <v>0</v>
      </c>
      <c r="AX298" s="5">
        <v>0</v>
      </c>
      <c r="AY298" s="5">
        <v>0</v>
      </c>
      <c r="AZ298" s="5">
        <v>0</v>
      </c>
      <c r="BA298" s="5">
        <v>0</v>
      </c>
      <c r="BB298" s="5">
        <v>0</v>
      </c>
      <c r="BC298" s="5">
        <v>0</v>
      </c>
      <c r="BD298" s="5">
        <v>0</v>
      </c>
      <c r="BE298" s="5">
        <v>0</v>
      </c>
      <c r="BF298" s="5">
        <v>0</v>
      </c>
      <c r="BG298" s="5">
        <v>0</v>
      </c>
      <c r="BH298" s="5">
        <v>0</v>
      </c>
      <c r="BI298" s="5">
        <v>0</v>
      </c>
      <c r="BJ298" s="5">
        <v>0</v>
      </c>
      <c r="BK298" s="5">
        <v>0</v>
      </c>
      <c r="BL298" s="5">
        <v>0</v>
      </c>
      <c r="BM298" s="5">
        <v>0</v>
      </c>
      <c r="BN298" s="5">
        <v>0</v>
      </c>
      <c r="BO298" s="5">
        <v>0</v>
      </c>
      <c r="BP298" s="5">
        <v>0</v>
      </c>
      <c r="BQ298" s="5">
        <v>0</v>
      </c>
      <c r="BR298" s="5">
        <v>0</v>
      </c>
      <c r="BS298" s="5">
        <v>0</v>
      </c>
      <c r="BT298" s="5">
        <v>0</v>
      </c>
    </row>
    <row r="299" spans="2:72" x14ac:dyDescent="0.25">
      <c r="B299" s="1" t="s">
        <v>50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5">
        <f>-AE266*$C$252/2</f>
        <v>-1.247112567608173E-2</v>
      </c>
      <c r="AD299" s="5">
        <f>AE262-AE264/2</f>
        <v>0.52090644836425781</v>
      </c>
      <c r="AE299" s="5">
        <v>0</v>
      </c>
      <c r="AF299" s="5">
        <f>-2*AE262-AE266*$C$252+$C$250*AE262*$E$256</f>
        <v>-1.0369262043348273</v>
      </c>
      <c r="AG299" s="5">
        <f>AE266*$C$252/2</f>
        <v>1.247112567608173E-2</v>
      </c>
      <c r="AH299" s="5">
        <f>AE262+AE264/2</f>
        <v>0.49114036560058594</v>
      </c>
      <c r="AI299" s="5">
        <v>0</v>
      </c>
      <c r="AJ299" s="5">
        <v>0</v>
      </c>
      <c r="AK299" s="5">
        <v>0</v>
      </c>
      <c r="AL299" s="5">
        <v>0</v>
      </c>
      <c r="AM299" s="5">
        <v>0</v>
      </c>
      <c r="AN299" s="5">
        <v>0</v>
      </c>
      <c r="AO299" s="5">
        <v>0</v>
      </c>
      <c r="AP299" s="5">
        <v>0</v>
      </c>
      <c r="AQ299" s="5">
        <v>0</v>
      </c>
      <c r="AR299" s="5">
        <v>0</v>
      </c>
      <c r="AS299" s="5">
        <v>0</v>
      </c>
      <c r="AT299" s="5">
        <v>0</v>
      </c>
      <c r="AU299" s="5">
        <v>0</v>
      </c>
      <c r="AV299" s="5">
        <v>0</v>
      </c>
      <c r="AW299" s="5">
        <v>0</v>
      </c>
      <c r="AX299" s="5">
        <v>0</v>
      </c>
      <c r="AY299" s="5">
        <v>0</v>
      </c>
      <c r="AZ299" s="5">
        <v>0</v>
      </c>
      <c r="BA299" s="5">
        <v>0</v>
      </c>
      <c r="BB299" s="5">
        <v>0</v>
      </c>
      <c r="BC299" s="5">
        <v>0</v>
      </c>
      <c r="BD299" s="5">
        <v>0</v>
      </c>
      <c r="BE299" s="5">
        <v>0</v>
      </c>
      <c r="BF299" s="5">
        <v>0</v>
      </c>
      <c r="BG299" s="5">
        <v>0</v>
      </c>
      <c r="BH299" s="5">
        <v>0</v>
      </c>
      <c r="BI299" s="5">
        <v>0</v>
      </c>
      <c r="BJ299" s="5">
        <v>0</v>
      </c>
      <c r="BK299" s="5">
        <v>0</v>
      </c>
      <c r="BL299" s="5">
        <v>0</v>
      </c>
      <c r="BM299" s="5">
        <v>0</v>
      </c>
      <c r="BN299" s="5">
        <v>0</v>
      </c>
      <c r="BO299" s="5">
        <v>0</v>
      </c>
      <c r="BP299" s="5">
        <v>0</v>
      </c>
      <c r="BQ299" s="5">
        <v>0</v>
      </c>
      <c r="BR299" s="5">
        <v>0</v>
      </c>
      <c r="BS299" s="5">
        <v>0</v>
      </c>
      <c r="BT299" s="5">
        <v>0</v>
      </c>
    </row>
    <row r="300" spans="2:72" x14ac:dyDescent="0.25">
      <c r="B300" s="1" t="s">
        <v>51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5">
        <v>0</v>
      </c>
      <c r="AD300" s="5">
        <v>0</v>
      </c>
      <c r="AE300" s="5">
        <f>-AG268*$C$252/2+AG266*$C$252</f>
        <v>2.469771947616186E-2</v>
      </c>
      <c r="AF300" s="5">
        <f>AG266*$C$252/2</f>
        <v>1.2226593800080128E-2</v>
      </c>
      <c r="AG300" s="5">
        <f>-2*AG266*$C$252+AG266*$C$256</f>
        <v>-4.8896897551123732E-2</v>
      </c>
      <c r="AH300" s="5">
        <f>-AG268*$C$252</f>
        <v>4.8906375200320513E-4</v>
      </c>
      <c r="AI300" s="5">
        <f>AG268*$C$252/2+AG266*$C$252</f>
        <v>2.4208655724158652E-2</v>
      </c>
      <c r="AJ300" s="5">
        <f>-AG266*$C$252/2</f>
        <v>-1.2226593800080128E-2</v>
      </c>
      <c r="AK300" s="5">
        <v>0</v>
      </c>
      <c r="AL300" s="5">
        <v>0</v>
      </c>
      <c r="AM300" s="5">
        <v>0</v>
      </c>
      <c r="AN300" s="5">
        <v>0</v>
      </c>
      <c r="AO300" s="5">
        <v>0</v>
      </c>
      <c r="AP300" s="5">
        <v>0</v>
      </c>
      <c r="AQ300" s="5">
        <v>0</v>
      </c>
      <c r="AR300" s="5">
        <v>0</v>
      </c>
      <c r="AS300" s="5">
        <v>0</v>
      </c>
      <c r="AT300" s="5">
        <v>0</v>
      </c>
      <c r="AU300" s="5">
        <v>0</v>
      </c>
      <c r="AV300" s="5">
        <v>0</v>
      </c>
      <c r="AW300" s="5">
        <v>0</v>
      </c>
      <c r="AX300" s="5">
        <v>0</v>
      </c>
      <c r="AY300" s="5">
        <v>0</v>
      </c>
      <c r="AZ300" s="5">
        <v>0</v>
      </c>
      <c r="BA300" s="5">
        <v>0</v>
      </c>
      <c r="BB300" s="5">
        <v>0</v>
      </c>
      <c r="BC300" s="5">
        <v>0</v>
      </c>
      <c r="BD300" s="5">
        <v>0</v>
      </c>
      <c r="BE300" s="5">
        <v>0</v>
      </c>
      <c r="BF300" s="5">
        <v>0</v>
      </c>
      <c r="BG300" s="5">
        <v>0</v>
      </c>
      <c r="BH300" s="5">
        <v>0</v>
      </c>
      <c r="BI300" s="5">
        <v>0</v>
      </c>
      <c r="BJ300" s="5">
        <v>0</v>
      </c>
      <c r="BK300" s="5">
        <v>0</v>
      </c>
      <c r="BL300" s="5">
        <v>0</v>
      </c>
      <c r="BM300" s="5">
        <v>0</v>
      </c>
      <c r="BN300" s="5">
        <v>0</v>
      </c>
      <c r="BO300" s="5">
        <v>0</v>
      </c>
      <c r="BP300" s="5">
        <v>0</v>
      </c>
      <c r="BQ300" s="5">
        <v>0</v>
      </c>
      <c r="BR300" s="5">
        <v>0</v>
      </c>
      <c r="BS300" s="5">
        <v>0</v>
      </c>
      <c r="BT300" s="5">
        <v>0</v>
      </c>
    </row>
    <row r="301" spans="2:72" x14ac:dyDescent="0.25">
      <c r="B301" s="1" t="s">
        <v>52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5">
        <v>0</v>
      </c>
      <c r="AD301" s="5">
        <v>0</v>
      </c>
      <c r="AE301" s="5">
        <f>-AG266*$C$252/2</f>
        <v>-1.2226593800080128E-2</v>
      </c>
      <c r="AF301" s="5">
        <f>AG262-AG264/2</f>
        <v>0.49114227294921875</v>
      </c>
      <c r="AG301" s="5">
        <v>0</v>
      </c>
      <c r="AH301" s="5">
        <f>-2*AG262-AG266*$C$252+$C$250*AG262*$E$256</f>
        <v>-0.97806826869893038</v>
      </c>
      <c r="AI301" s="5">
        <f>AG266*$C$252/2</f>
        <v>1.2226593800080128E-2</v>
      </c>
      <c r="AJ301" s="5">
        <f>AG262+AG264/2</f>
        <v>0.46253204345703125</v>
      </c>
      <c r="AK301" s="5">
        <v>0</v>
      </c>
      <c r="AL301" s="5">
        <v>0</v>
      </c>
      <c r="AM301" s="5">
        <v>0</v>
      </c>
      <c r="AN301" s="5">
        <v>0</v>
      </c>
      <c r="AO301" s="5">
        <v>0</v>
      </c>
      <c r="AP301" s="5">
        <v>0</v>
      </c>
      <c r="AQ301" s="5">
        <v>0</v>
      </c>
      <c r="AR301" s="5">
        <v>0</v>
      </c>
      <c r="AS301" s="5">
        <v>0</v>
      </c>
      <c r="AT301" s="5">
        <v>0</v>
      </c>
      <c r="AU301" s="5">
        <v>0</v>
      </c>
      <c r="AV301" s="5">
        <v>0</v>
      </c>
      <c r="AW301" s="5">
        <v>0</v>
      </c>
      <c r="AX301" s="5">
        <v>0</v>
      </c>
      <c r="AY301" s="5">
        <v>0</v>
      </c>
      <c r="AZ301" s="5">
        <v>0</v>
      </c>
      <c r="BA301" s="5">
        <v>0</v>
      </c>
      <c r="BB301" s="5">
        <v>0</v>
      </c>
      <c r="BC301" s="5">
        <v>0</v>
      </c>
      <c r="BD301" s="5">
        <v>0</v>
      </c>
      <c r="BE301" s="5">
        <v>0</v>
      </c>
      <c r="BF301" s="5">
        <v>0</v>
      </c>
      <c r="BG301" s="5">
        <v>0</v>
      </c>
      <c r="BH301" s="5">
        <v>0</v>
      </c>
      <c r="BI301" s="5">
        <v>0</v>
      </c>
      <c r="BJ301" s="5">
        <v>0</v>
      </c>
      <c r="BK301" s="5">
        <v>0</v>
      </c>
      <c r="BL301" s="5">
        <v>0</v>
      </c>
      <c r="BM301" s="5">
        <v>0</v>
      </c>
      <c r="BN301" s="5">
        <v>0</v>
      </c>
      <c r="BO301" s="5">
        <v>0</v>
      </c>
      <c r="BP301" s="5">
        <v>0</v>
      </c>
      <c r="BQ301" s="5">
        <v>0</v>
      </c>
      <c r="BR301" s="5">
        <v>0</v>
      </c>
      <c r="BS301" s="5">
        <v>0</v>
      </c>
      <c r="BT301" s="5">
        <v>0</v>
      </c>
    </row>
    <row r="302" spans="2:72" x14ac:dyDescent="0.25">
      <c r="B302" s="1" t="s">
        <v>53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5">
        <v>0</v>
      </c>
      <c r="AD302" s="5">
        <v>0</v>
      </c>
      <c r="AE302" s="5">
        <v>0</v>
      </c>
      <c r="AF302" s="5">
        <v>0</v>
      </c>
      <c r="AG302" s="5">
        <f>-AI268*$C$252/2+AI266*$C$252</f>
        <v>2.4208655724158656E-2</v>
      </c>
      <c r="AH302" s="5">
        <f>AI266*$C$252/2</f>
        <v>1.1982061924078526E-2</v>
      </c>
      <c r="AI302" s="5">
        <f>-2*AI266*$C$252+AI266*$C$256</f>
        <v>-4.7918959600101264E-2</v>
      </c>
      <c r="AJ302" s="5">
        <f>-AI268*$C$252</f>
        <v>4.8906375200320513E-4</v>
      </c>
      <c r="AK302" s="5">
        <f>AI268*$C$252/2+AI266*$C$252</f>
        <v>2.3719591972155448E-2</v>
      </c>
      <c r="AL302" s="5">
        <f>-AI266*$C$252/2</f>
        <v>-1.1982061924078526E-2</v>
      </c>
      <c r="AM302" s="5">
        <v>0</v>
      </c>
      <c r="AN302" s="5">
        <v>0</v>
      </c>
      <c r="AO302" s="5">
        <v>0</v>
      </c>
      <c r="AP302" s="5">
        <v>0</v>
      </c>
      <c r="AQ302" s="5">
        <v>0</v>
      </c>
      <c r="AR302" s="5">
        <v>0</v>
      </c>
      <c r="AS302" s="5">
        <v>0</v>
      </c>
      <c r="AT302" s="5">
        <v>0</v>
      </c>
      <c r="AU302" s="5">
        <v>0</v>
      </c>
      <c r="AV302" s="5">
        <v>0</v>
      </c>
      <c r="AW302" s="5">
        <v>0</v>
      </c>
      <c r="AX302" s="5">
        <v>0</v>
      </c>
      <c r="AY302" s="5">
        <v>0</v>
      </c>
      <c r="AZ302" s="5">
        <v>0</v>
      </c>
      <c r="BA302" s="5">
        <v>0</v>
      </c>
      <c r="BB302" s="5">
        <v>0</v>
      </c>
      <c r="BC302" s="5">
        <v>0</v>
      </c>
      <c r="BD302" s="5">
        <v>0</v>
      </c>
      <c r="BE302" s="5">
        <v>0</v>
      </c>
      <c r="BF302" s="5">
        <v>0</v>
      </c>
      <c r="BG302" s="5">
        <v>0</v>
      </c>
      <c r="BH302" s="5">
        <v>0</v>
      </c>
      <c r="BI302" s="5">
        <v>0</v>
      </c>
      <c r="BJ302" s="5">
        <v>0</v>
      </c>
      <c r="BK302" s="5">
        <v>0</v>
      </c>
      <c r="BL302" s="5">
        <v>0</v>
      </c>
      <c r="BM302" s="5">
        <v>0</v>
      </c>
      <c r="BN302" s="5">
        <v>0</v>
      </c>
      <c r="BO302" s="5">
        <v>0</v>
      </c>
      <c r="BP302" s="5">
        <v>0</v>
      </c>
      <c r="BQ302" s="5">
        <v>0</v>
      </c>
      <c r="BR302" s="5">
        <v>0</v>
      </c>
      <c r="BS302" s="5">
        <v>0</v>
      </c>
      <c r="BT302" s="5">
        <v>0</v>
      </c>
    </row>
    <row r="303" spans="2:72" x14ac:dyDescent="0.25">
      <c r="B303" s="1" t="s">
        <v>54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5">
        <v>0</v>
      </c>
      <c r="AD303" s="5">
        <v>0</v>
      </c>
      <c r="AE303" s="5">
        <v>0</v>
      </c>
      <c r="AF303" s="5">
        <v>0</v>
      </c>
      <c r="AG303" s="5">
        <f>-AI266*$C$252/2</f>
        <v>-1.1982061924078526E-2</v>
      </c>
      <c r="AH303" s="5">
        <f>AI262-AI264/2</f>
        <v>0.46253395080566406</v>
      </c>
      <c r="AI303" s="5">
        <v>0</v>
      </c>
      <c r="AJ303" s="5">
        <f>-2*AI262-AI266*$C$252+$C$250*AI262*$E$256</f>
        <v>-0.9214990092576707</v>
      </c>
      <c r="AK303" s="5">
        <f>AI266*$C$252/2</f>
        <v>1.1982061924078526E-2</v>
      </c>
      <c r="AL303" s="5">
        <f>AI262+AI264/2</f>
        <v>0.43505668640136719</v>
      </c>
      <c r="AM303" s="5">
        <v>0</v>
      </c>
      <c r="AN303" s="5">
        <v>0</v>
      </c>
      <c r="AO303" s="5">
        <v>0</v>
      </c>
      <c r="AP303" s="5">
        <v>0</v>
      </c>
      <c r="AQ303" s="5">
        <v>0</v>
      </c>
      <c r="AR303" s="5">
        <v>0</v>
      </c>
      <c r="AS303" s="5">
        <v>0</v>
      </c>
      <c r="AT303" s="5">
        <v>0</v>
      </c>
      <c r="AU303" s="5">
        <v>0</v>
      </c>
      <c r="AV303" s="5">
        <v>0</v>
      </c>
      <c r="AW303" s="5">
        <v>0</v>
      </c>
      <c r="AX303" s="5">
        <v>0</v>
      </c>
      <c r="AY303" s="5">
        <v>0</v>
      </c>
      <c r="AZ303" s="5">
        <v>0</v>
      </c>
      <c r="BA303" s="5">
        <v>0</v>
      </c>
      <c r="BB303" s="5">
        <v>0</v>
      </c>
      <c r="BC303" s="5">
        <v>0</v>
      </c>
      <c r="BD303" s="5">
        <v>0</v>
      </c>
      <c r="BE303" s="5">
        <v>0</v>
      </c>
      <c r="BF303" s="5">
        <v>0</v>
      </c>
      <c r="BG303" s="5">
        <v>0</v>
      </c>
      <c r="BH303" s="5">
        <v>0</v>
      </c>
      <c r="BI303" s="5">
        <v>0</v>
      </c>
      <c r="BJ303" s="5">
        <v>0</v>
      </c>
      <c r="BK303" s="5">
        <v>0</v>
      </c>
      <c r="BL303" s="5">
        <v>0</v>
      </c>
      <c r="BM303" s="5">
        <v>0</v>
      </c>
      <c r="BN303" s="5">
        <v>0</v>
      </c>
      <c r="BO303" s="5">
        <v>0</v>
      </c>
      <c r="BP303" s="5">
        <v>0</v>
      </c>
      <c r="BQ303" s="5">
        <v>0</v>
      </c>
      <c r="BR303" s="5">
        <v>0</v>
      </c>
      <c r="BS303" s="5">
        <v>0</v>
      </c>
      <c r="BT303" s="5">
        <v>0</v>
      </c>
    </row>
    <row r="304" spans="2:72" x14ac:dyDescent="0.25">
      <c r="B304" s="1" t="s">
        <v>55</v>
      </c>
      <c r="C304" s="5">
        <v>0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5">
        <v>0</v>
      </c>
      <c r="AD304" s="5">
        <v>0</v>
      </c>
      <c r="AE304" s="5">
        <v>0</v>
      </c>
      <c r="AF304" s="5">
        <v>0</v>
      </c>
      <c r="AG304" s="5">
        <v>0</v>
      </c>
      <c r="AH304" s="5">
        <v>0</v>
      </c>
      <c r="AI304" s="5">
        <f>-AK268*$C$252/2+AK266*$C$252</f>
        <v>2.3719591972155452E-2</v>
      </c>
      <c r="AJ304" s="5">
        <f>AK266*$C$252/2</f>
        <v>1.1737530048076924E-2</v>
      </c>
      <c r="AK304" s="5">
        <f>-2*AK266*$C$252+AK266*$C$256</f>
        <v>-4.694102164907879E-2</v>
      </c>
      <c r="AL304" s="5">
        <f>-AK268*$C$252</f>
        <v>4.8906375200320513E-4</v>
      </c>
      <c r="AM304" s="5">
        <f>AK268*$C$252/2+AK266*$C$252</f>
        <v>2.3230528220152244E-2</v>
      </c>
      <c r="AN304" s="5">
        <f>-AK266*$C$252/2</f>
        <v>-1.1737530048076924E-2</v>
      </c>
      <c r="AO304" s="5">
        <v>0</v>
      </c>
      <c r="AP304" s="5">
        <v>0</v>
      </c>
      <c r="AQ304" s="5">
        <v>0</v>
      </c>
      <c r="AR304" s="5">
        <v>0</v>
      </c>
      <c r="AS304" s="5">
        <v>0</v>
      </c>
      <c r="AT304" s="5">
        <v>0</v>
      </c>
      <c r="AU304" s="5">
        <v>0</v>
      </c>
      <c r="AV304" s="5">
        <v>0</v>
      </c>
      <c r="AW304" s="5">
        <v>0</v>
      </c>
      <c r="AX304" s="5">
        <v>0</v>
      </c>
      <c r="AY304" s="5">
        <v>0</v>
      </c>
      <c r="AZ304" s="5">
        <v>0</v>
      </c>
      <c r="BA304" s="5">
        <v>0</v>
      </c>
      <c r="BB304" s="5">
        <v>0</v>
      </c>
      <c r="BC304" s="5">
        <v>0</v>
      </c>
      <c r="BD304" s="5">
        <v>0</v>
      </c>
      <c r="BE304" s="5">
        <v>0</v>
      </c>
      <c r="BF304" s="5">
        <v>0</v>
      </c>
      <c r="BG304" s="5">
        <v>0</v>
      </c>
      <c r="BH304" s="5">
        <v>0</v>
      </c>
      <c r="BI304" s="5">
        <v>0</v>
      </c>
      <c r="BJ304" s="5">
        <v>0</v>
      </c>
      <c r="BK304" s="5">
        <v>0</v>
      </c>
      <c r="BL304" s="5">
        <v>0</v>
      </c>
      <c r="BM304" s="5">
        <v>0</v>
      </c>
      <c r="BN304" s="5">
        <v>0</v>
      </c>
      <c r="BO304" s="5">
        <v>0</v>
      </c>
      <c r="BP304" s="5">
        <v>0</v>
      </c>
      <c r="BQ304" s="5">
        <v>0</v>
      </c>
      <c r="BR304" s="5">
        <v>0</v>
      </c>
      <c r="BS304" s="5">
        <v>0</v>
      </c>
      <c r="BT304" s="5">
        <v>0</v>
      </c>
    </row>
    <row r="305" spans="2:72" x14ac:dyDescent="0.25">
      <c r="B305" s="1" t="s">
        <v>56</v>
      </c>
      <c r="C305" s="5">
        <v>0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5">
        <v>0</v>
      </c>
      <c r="AF305" s="5">
        <v>0</v>
      </c>
      <c r="AG305" s="5">
        <v>0</v>
      </c>
      <c r="AH305" s="5">
        <v>0</v>
      </c>
      <c r="AI305" s="5">
        <f>-AK266*$C$252/2</f>
        <v>-1.1737530048076924E-2</v>
      </c>
      <c r="AJ305" s="5">
        <f>AK262-AK264/2</f>
        <v>0.43505859375</v>
      </c>
      <c r="AK305" s="5">
        <v>0</v>
      </c>
      <c r="AL305" s="5">
        <f>-2*AK262-AK266*$C$252+$C$250*AK262*$E$256</f>
        <v>-0.86717265248715536</v>
      </c>
      <c r="AM305" s="5">
        <f>AK266*$C$252/2</f>
        <v>1.1737530048076924E-2</v>
      </c>
      <c r="AN305" s="5">
        <f>AK262+AK264/2</f>
        <v>0.40869140625</v>
      </c>
      <c r="AO305" s="5">
        <v>0</v>
      </c>
      <c r="AP305" s="5">
        <v>0</v>
      </c>
      <c r="AQ305" s="5">
        <v>0</v>
      </c>
      <c r="AR305" s="5">
        <v>0</v>
      </c>
      <c r="AS305" s="5">
        <v>0</v>
      </c>
      <c r="AT305" s="5">
        <v>0</v>
      </c>
      <c r="AU305" s="5">
        <v>0</v>
      </c>
      <c r="AV305" s="5">
        <v>0</v>
      </c>
      <c r="AW305" s="5">
        <v>0</v>
      </c>
      <c r="AX305" s="5">
        <v>0</v>
      </c>
      <c r="AY305" s="5">
        <v>0</v>
      </c>
      <c r="AZ305" s="5">
        <v>0</v>
      </c>
      <c r="BA305" s="5">
        <v>0</v>
      </c>
      <c r="BB305" s="5">
        <v>0</v>
      </c>
      <c r="BC305" s="5">
        <v>0</v>
      </c>
      <c r="BD305" s="5">
        <v>0</v>
      </c>
      <c r="BE305" s="5">
        <v>0</v>
      </c>
      <c r="BF305" s="5">
        <v>0</v>
      </c>
      <c r="BG305" s="5">
        <v>0</v>
      </c>
      <c r="BH305" s="5">
        <v>0</v>
      </c>
      <c r="BI305" s="5">
        <v>0</v>
      </c>
      <c r="BJ305" s="5">
        <v>0</v>
      </c>
      <c r="BK305" s="5">
        <v>0</v>
      </c>
      <c r="BL305" s="5">
        <v>0</v>
      </c>
      <c r="BM305" s="5">
        <v>0</v>
      </c>
      <c r="BN305" s="5">
        <v>0</v>
      </c>
      <c r="BO305" s="5">
        <v>0</v>
      </c>
      <c r="BP305" s="5">
        <v>0</v>
      </c>
      <c r="BQ305" s="5">
        <v>0</v>
      </c>
      <c r="BR305" s="5">
        <v>0</v>
      </c>
      <c r="BS305" s="5">
        <v>0</v>
      </c>
      <c r="BT305" s="5">
        <v>0</v>
      </c>
    </row>
    <row r="306" spans="2:72" x14ac:dyDescent="0.25">
      <c r="B306" s="1" t="s">
        <v>96</v>
      </c>
      <c r="C306" s="5">
        <v>0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5">
        <v>0</v>
      </c>
      <c r="AF306" s="5">
        <v>0</v>
      </c>
      <c r="AG306" s="5">
        <v>0</v>
      </c>
      <c r="AH306" s="5">
        <v>0</v>
      </c>
      <c r="AI306" s="5">
        <v>0</v>
      </c>
      <c r="AJ306" s="5">
        <v>0</v>
      </c>
      <c r="AK306" s="5">
        <f>-AM268*$C$252/2+AM266*$C$252</f>
        <v>2.3230528220152244E-2</v>
      </c>
      <c r="AL306" s="5">
        <f>AM266*$C$252/2</f>
        <v>1.149299817207532E-2</v>
      </c>
      <c r="AM306" s="5">
        <f>-2*AM266*$C$252+AM266*$C$256</f>
        <v>-4.5963083698056309E-2</v>
      </c>
      <c r="AN306" s="5">
        <f>-AM268*$C$252</f>
        <v>4.8906375200320513E-4</v>
      </c>
      <c r="AO306" s="5">
        <f>AM268*$C$252/2+AM266*$C$252</f>
        <v>2.2741464468149036E-2</v>
      </c>
      <c r="AP306" s="5">
        <f>-AM266*$C$252/2</f>
        <v>-1.149299817207532E-2</v>
      </c>
      <c r="AQ306" s="5">
        <v>0</v>
      </c>
      <c r="AR306" s="5">
        <v>0</v>
      </c>
      <c r="AS306" s="5">
        <v>0</v>
      </c>
      <c r="AT306" s="5">
        <v>0</v>
      </c>
      <c r="AU306" s="5">
        <v>0</v>
      </c>
      <c r="AV306" s="5">
        <v>0</v>
      </c>
      <c r="AW306" s="5">
        <v>0</v>
      </c>
      <c r="AX306" s="5">
        <v>0</v>
      </c>
      <c r="AY306" s="5">
        <v>0</v>
      </c>
      <c r="AZ306" s="5">
        <v>0</v>
      </c>
      <c r="BA306" s="5">
        <v>0</v>
      </c>
      <c r="BB306" s="5">
        <v>0</v>
      </c>
      <c r="BC306" s="5">
        <v>0</v>
      </c>
      <c r="BD306" s="5">
        <v>0</v>
      </c>
      <c r="BE306" s="5">
        <v>0</v>
      </c>
      <c r="BF306" s="5">
        <v>0</v>
      </c>
      <c r="BG306" s="5">
        <v>0</v>
      </c>
      <c r="BH306" s="5">
        <v>0</v>
      </c>
      <c r="BI306" s="5">
        <v>0</v>
      </c>
      <c r="BJ306" s="5">
        <v>0</v>
      </c>
      <c r="BK306" s="5">
        <v>0</v>
      </c>
      <c r="BL306" s="5">
        <v>0</v>
      </c>
      <c r="BM306" s="5">
        <v>0</v>
      </c>
      <c r="BN306" s="5">
        <v>0</v>
      </c>
      <c r="BO306" s="5">
        <v>0</v>
      </c>
      <c r="BP306" s="5">
        <v>0</v>
      </c>
      <c r="BQ306" s="5">
        <v>0</v>
      </c>
      <c r="BR306" s="5">
        <v>0</v>
      </c>
      <c r="BS306" s="5">
        <v>0</v>
      </c>
      <c r="BT306" s="5">
        <v>0</v>
      </c>
    </row>
    <row r="307" spans="2:72" x14ac:dyDescent="0.25">
      <c r="B307" s="1" t="s">
        <v>97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5">
        <v>0</v>
      </c>
      <c r="AF307" s="5">
        <v>0</v>
      </c>
      <c r="AG307" s="5">
        <v>0</v>
      </c>
      <c r="AH307" s="5">
        <v>0</v>
      </c>
      <c r="AI307" s="5">
        <v>0</v>
      </c>
      <c r="AJ307" s="5">
        <v>0</v>
      </c>
      <c r="AK307" s="5">
        <f>-AM266*$C$252/2</f>
        <v>-1.149299817207532E-2</v>
      </c>
      <c r="AL307" s="5">
        <f>AM262-AM264/2</f>
        <v>0.40869331359863281</v>
      </c>
      <c r="AM307" s="5">
        <v>0</v>
      </c>
      <c r="AN307" s="5">
        <f>-2*AM262-AM266*$C$252+$C$250*AM262*$E$256</f>
        <v>-0.81504342486349157</v>
      </c>
      <c r="AO307" s="5">
        <f>AM266*$C$252/2</f>
        <v>1.149299817207532E-2</v>
      </c>
      <c r="AP307" s="5">
        <f>AM262+AM264/2</f>
        <v>0.38341331481933594</v>
      </c>
      <c r="AQ307" s="5">
        <v>0</v>
      </c>
      <c r="AR307" s="5">
        <v>0</v>
      </c>
      <c r="AS307" s="5">
        <v>0</v>
      </c>
      <c r="AT307" s="5">
        <v>0</v>
      </c>
      <c r="AU307" s="5">
        <v>0</v>
      </c>
      <c r="AV307" s="5">
        <v>0</v>
      </c>
      <c r="AW307" s="5">
        <v>0</v>
      </c>
      <c r="AX307" s="5">
        <v>0</v>
      </c>
      <c r="AY307" s="5">
        <v>0</v>
      </c>
      <c r="AZ307" s="5">
        <v>0</v>
      </c>
      <c r="BA307" s="5">
        <v>0</v>
      </c>
      <c r="BB307" s="5">
        <v>0</v>
      </c>
      <c r="BC307" s="5">
        <v>0</v>
      </c>
      <c r="BD307" s="5">
        <v>0</v>
      </c>
      <c r="BE307" s="5">
        <v>0</v>
      </c>
      <c r="BF307" s="5">
        <v>0</v>
      </c>
      <c r="BG307" s="5">
        <v>0</v>
      </c>
      <c r="BH307" s="5">
        <v>0</v>
      </c>
      <c r="BI307" s="5">
        <v>0</v>
      </c>
      <c r="BJ307" s="5">
        <v>0</v>
      </c>
      <c r="BK307" s="5">
        <v>0</v>
      </c>
      <c r="BL307" s="5">
        <v>0</v>
      </c>
      <c r="BM307" s="5">
        <v>0</v>
      </c>
      <c r="BN307" s="5">
        <v>0</v>
      </c>
      <c r="BO307" s="5">
        <v>0</v>
      </c>
      <c r="BP307" s="5">
        <v>0</v>
      </c>
      <c r="BQ307" s="5">
        <v>0</v>
      </c>
      <c r="BR307" s="5">
        <v>0</v>
      </c>
      <c r="BS307" s="5">
        <v>0</v>
      </c>
      <c r="BT307" s="5">
        <v>0</v>
      </c>
    </row>
    <row r="308" spans="2:72" x14ac:dyDescent="0.25">
      <c r="B308" s="1" t="s">
        <v>98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5">
        <v>0</v>
      </c>
      <c r="AF308" s="5">
        <v>0</v>
      </c>
      <c r="AG308" s="5">
        <v>0</v>
      </c>
      <c r="AH308" s="5">
        <v>0</v>
      </c>
      <c r="AI308" s="5">
        <v>0</v>
      </c>
      <c r="AJ308" s="5">
        <v>0</v>
      </c>
      <c r="AK308" s="5">
        <v>0</v>
      </c>
      <c r="AL308" s="5">
        <v>0</v>
      </c>
      <c r="AM308" s="5">
        <f>-AO268*$C$252/2+AO266*$C$252</f>
        <v>2.274146446814904E-2</v>
      </c>
      <c r="AN308" s="5">
        <f>AO266*$C$252/2</f>
        <v>1.1248466296073718E-2</v>
      </c>
      <c r="AO308" s="5">
        <f>-2*AO266*$C$252+AO266*$C$256</f>
        <v>-4.4985145747033835E-2</v>
      </c>
      <c r="AP308" s="5">
        <f>-AO268*$C$252</f>
        <v>4.8906375200320513E-4</v>
      </c>
      <c r="AQ308" s="5">
        <f>AO268*$C$252/2+AO266*$C$252</f>
        <v>2.2252400716145832E-2</v>
      </c>
      <c r="AR308" s="5">
        <f>-AO266*$C$252/2</f>
        <v>-1.1248466296073718E-2</v>
      </c>
      <c r="AS308" s="5">
        <v>0</v>
      </c>
      <c r="AT308" s="5">
        <v>0</v>
      </c>
      <c r="AU308" s="5">
        <v>0</v>
      </c>
      <c r="AV308" s="5">
        <v>0</v>
      </c>
      <c r="AW308" s="5">
        <v>0</v>
      </c>
      <c r="AX308" s="5">
        <v>0</v>
      </c>
      <c r="AY308" s="5">
        <v>0</v>
      </c>
      <c r="AZ308" s="5">
        <v>0</v>
      </c>
      <c r="BA308" s="5">
        <v>0</v>
      </c>
      <c r="BB308" s="5">
        <v>0</v>
      </c>
      <c r="BC308" s="5">
        <v>0</v>
      </c>
      <c r="BD308" s="5">
        <v>0</v>
      </c>
      <c r="BE308" s="5">
        <v>0</v>
      </c>
      <c r="BF308" s="5">
        <v>0</v>
      </c>
      <c r="BG308" s="5">
        <v>0</v>
      </c>
      <c r="BH308" s="5">
        <v>0</v>
      </c>
      <c r="BI308" s="5">
        <v>0</v>
      </c>
      <c r="BJ308" s="5">
        <v>0</v>
      </c>
      <c r="BK308" s="5">
        <v>0</v>
      </c>
      <c r="BL308" s="5">
        <v>0</v>
      </c>
      <c r="BM308" s="5">
        <v>0</v>
      </c>
      <c r="BN308" s="5">
        <v>0</v>
      </c>
      <c r="BO308" s="5">
        <v>0</v>
      </c>
      <c r="BP308" s="5">
        <v>0</v>
      </c>
      <c r="BQ308" s="5">
        <v>0</v>
      </c>
      <c r="BR308" s="5">
        <v>0</v>
      </c>
      <c r="BS308" s="5">
        <v>0</v>
      </c>
      <c r="BT308" s="5">
        <v>0</v>
      </c>
    </row>
    <row r="309" spans="2:72" x14ac:dyDescent="0.25">
      <c r="B309" s="1" t="s">
        <v>99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5">
        <v>0</v>
      </c>
      <c r="AF309" s="5">
        <v>0</v>
      </c>
      <c r="AG309" s="5">
        <v>0</v>
      </c>
      <c r="AH309" s="5">
        <v>0</v>
      </c>
      <c r="AI309" s="5">
        <v>0</v>
      </c>
      <c r="AJ309" s="5">
        <v>0</v>
      </c>
      <c r="AK309" s="5">
        <v>0</v>
      </c>
      <c r="AL309" s="5">
        <v>0</v>
      </c>
      <c r="AM309" s="5">
        <f>-AO266*$C$252/2</f>
        <v>-1.1248466296073718E-2</v>
      </c>
      <c r="AN309" s="5">
        <f>AO262-AO264/2</f>
        <v>0.38341522216796875</v>
      </c>
      <c r="AO309" s="5">
        <v>0</v>
      </c>
      <c r="AP309" s="5">
        <f>-2*AO262-AO266*$C$252+$C$250*AO262*$E$256</f>
        <v>-0.76506555286278655</v>
      </c>
      <c r="AQ309" s="5">
        <f>AO266*$C$252/2</f>
        <v>1.1248466296073718E-2</v>
      </c>
      <c r="AR309" s="5">
        <f>AO262+AO264/2</f>
        <v>0.35919952392578125</v>
      </c>
      <c r="AS309" s="5">
        <v>0</v>
      </c>
      <c r="AT309" s="5">
        <v>0</v>
      </c>
      <c r="AU309" s="5">
        <v>0</v>
      </c>
      <c r="AV309" s="5">
        <v>0</v>
      </c>
      <c r="AW309" s="5">
        <v>0</v>
      </c>
      <c r="AX309" s="5">
        <v>0</v>
      </c>
      <c r="AY309" s="5">
        <v>0</v>
      </c>
      <c r="AZ309" s="5">
        <v>0</v>
      </c>
      <c r="BA309" s="5">
        <v>0</v>
      </c>
      <c r="BB309" s="5">
        <v>0</v>
      </c>
      <c r="BC309" s="5">
        <v>0</v>
      </c>
      <c r="BD309" s="5">
        <v>0</v>
      </c>
      <c r="BE309" s="5">
        <v>0</v>
      </c>
      <c r="BF309" s="5">
        <v>0</v>
      </c>
      <c r="BG309" s="5">
        <v>0</v>
      </c>
      <c r="BH309" s="5">
        <v>0</v>
      </c>
      <c r="BI309" s="5">
        <v>0</v>
      </c>
      <c r="BJ309" s="5">
        <v>0</v>
      </c>
      <c r="BK309" s="5">
        <v>0</v>
      </c>
      <c r="BL309" s="5">
        <v>0</v>
      </c>
      <c r="BM309" s="5">
        <v>0</v>
      </c>
      <c r="BN309" s="5">
        <v>0</v>
      </c>
      <c r="BO309" s="5">
        <v>0</v>
      </c>
      <c r="BP309" s="5">
        <v>0</v>
      </c>
      <c r="BQ309" s="5">
        <v>0</v>
      </c>
      <c r="BR309" s="5">
        <v>0</v>
      </c>
      <c r="BS309" s="5">
        <v>0</v>
      </c>
      <c r="BT309" s="5">
        <v>0</v>
      </c>
    </row>
    <row r="310" spans="2:72" x14ac:dyDescent="0.25">
      <c r="B310" s="1" t="s">
        <v>100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5">
        <v>0</v>
      </c>
      <c r="AF310" s="5">
        <v>0</v>
      </c>
      <c r="AG310" s="5">
        <v>0</v>
      </c>
      <c r="AH310" s="5">
        <v>0</v>
      </c>
      <c r="AI310" s="5">
        <v>0</v>
      </c>
      <c r="AJ310" s="5">
        <v>0</v>
      </c>
      <c r="AK310" s="5">
        <v>0</v>
      </c>
      <c r="AL310" s="5">
        <v>0</v>
      </c>
      <c r="AM310" s="5">
        <v>0</v>
      </c>
      <c r="AN310" s="5">
        <v>0</v>
      </c>
      <c r="AO310" s="5">
        <f>-AQ268*$C$252/2+AQ266*$C$252</f>
        <v>2.2252400716145836E-2</v>
      </c>
      <c r="AP310" s="5">
        <f>AQ266*$C$252/2</f>
        <v>1.1003934420072116E-2</v>
      </c>
      <c r="AQ310" s="5">
        <f>-2*AQ266*$C$252+AQ266*$C$256</f>
        <v>-4.4007207796011361E-2</v>
      </c>
      <c r="AR310" s="5">
        <f>-AQ268*$C$252</f>
        <v>4.8906375200320513E-4</v>
      </c>
      <c r="AS310" s="5">
        <f>AQ268*$C$252/2+AQ266*$C$252</f>
        <v>2.1763336964142628E-2</v>
      </c>
      <c r="AT310" s="5">
        <f>-AQ266*$C$252/2</f>
        <v>-1.1003934420072116E-2</v>
      </c>
      <c r="AU310" s="5">
        <v>0</v>
      </c>
      <c r="AV310" s="5">
        <v>0</v>
      </c>
      <c r="AW310" s="5">
        <v>0</v>
      </c>
      <c r="AX310" s="5">
        <v>0</v>
      </c>
      <c r="AY310" s="5">
        <v>0</v>
      </c>
      <c r="AZ310" s="5">
        <v>0</v>
      </c>
      <c r="BA310" s="5">
        <v>0</v>
      </c>
      <c r="BB310" s="5">
        <v>0</v>
      </c>
      <c r="BC310" s="5">
        <v>0</v>
      </c>
      <c r="BD310" s="5">
        <v>0</v>
      </c>
      <c r="BE310" s="5">
        <v>0</v>
      </c>
      <c r="BF310" s="5">
        <v>0</v>
      </c>
      <c r="BG310" s="5">
        <v>0</v>
      </c>
      <c r="BH310" s="5">
        <v>0</v>
      </c>
      <c r="BI310" s="5">
        <v>0</v>
      </c>
      <c r="BJ310" s="5">
        <v>0</v>
      </c>
      <c r="BK310" s="5">
        <v>0</v>
      </c>
      <c r="BL310" s="5">
        <v>0</v>
      </c>
      <c r="BM310" s="5">
        <v>0</v>
      </c>
      <c r="BN310" s="5">
        <v>0</v>
      </c>
      <c r="BO310" s="5">
        <v>0</v>
      </c>
      <c r="BP310" s="5">
        <v>0</v>
      </c>
      <c r="BQ310" s="5">
        <v>0</v>
      </c>
      <c r="BR310" s="5">
        <v>0</v>
      </c>
      <c r="BS310" s="5">
        <v>0</v>
      </c>
      <c r="BT310" s="5">
        <v>0</v>
      </c>
    </row>
    <row r="311" spans="2:72" x14ac:dyDescent="0.25">
      <c r="B311" s="1" t="s">
        <v>101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5">
        <v>0</v>
      </c>
      <c r="AD311" s="5">
        <v>0</v>
      </c>
      <c r="AE311" s="5">
        <v>0</v>
      </c>
      <c r="AF311" s="5">
        <v>0</v>
      </c>
      <c r="AG311" s="5">
        <v>0</v>
      </c>
      <c r="AH311" s="5">
        <v>0</v>
      </c>
      <c r="AI311" s="5">
        <v>0</v>
      </c>
      <c r="AJ311" s="5">
        <v>0</v>
      </c>
      <c r="AK311" s="5">
        <v>0</v>
      </c>
      <c r="AL311" s="5">
        <v>0</v>
      </c>
      <c r="AM311" s="5">
        <v>0</v>
      </c>
      <c r="AN311" s="5">
        <v>0</v>
      </c>
      <c r="AO311" s="5">
        <f>-AQ266*$C$252/2</f>
        <v>-1.1003934420072116E-2</v>
      </c>
      <c r="AP311" s="5">
        <f>AQ262-AQ264/2</f>
        <v>0.35920143127441406</v>
      </c>
      <c r="AQ311" s="5">
        <v>0</v>
      </c>
      <c r="AR311" s="5">
        <f>-2*AQ262-AQ266*$C$252+$C$250*AQ262*$E$256</f>
        <v>-0.71719326296114772</v>
      </c>
      <c r="AS311" s="5">
        <f>AQ266*$C$252/2</f>
        <v>1.1003934420072116E-2</v>
      </c>
      <c r="AT311" s="5">
        <f>AQ262+AQ264/2</f>
        <v>0.33602714538574219</v>
      </c>
      <c r="AU311" s="5">
        <v>0</v>
      </c>
      <c r="AV311" s="5">
        <v>0</v>
      </c>
      <c r="AW311" s="5">
        <v>0</v>
      </c>
      <c r="AX311" s="5">
        <v>0</v>
      </c>
      <c r="AY311" s="5">
        <v>0</v>
      </c>
      <c r="AZ311" s="5">
        <v>0</v>
      </c>
      <c r="BA311" s="5">
        <v>0</v>
      </c>
      <c r="BB311" s="5">
        <v>0</v>
      </c>
      <c r="BC311" s="5">
        <v>0</v>
      </c>
      <c r="BD311" s="5">
        <v>0</v>
      </c>
      <c r="BE311" s="5">
        <v>0</v>
      </c>
      <c r="BF311" s="5">
        <v>0</v>
      </c>
      <c r="BG311" s="5">
        <v>0</v>
      </c>
      <c r="BH311" s="5">
        <v>0</v>
      </c>
      <c r="BI311" s="5">
        <v>0</v>
      </c>
      <c r="BJ311" s="5">
        <v>0</v>
      </c>
      <c r="BK311" s="5">
        <v>0</v>
      </c>
      <c r="BL311" s="5">
        <v>0</v>
      </c>
      <c r="BM311" s="5">
        <v>0</v>
      </c>
      <c r="BN311" s="5">
        <v>0</v>
      </c>
      <c r="BO311" s="5">
        <v>0</v>
      </c>
      <c r="BP311" s="5">
        <v>0</v>
      </c>
      <c r="BQ311" s="5">
        <v>0</v>
      </c>
      <c r="BR311" s="5">
        <v>0</v>
      </c>
      <c r="BS311" s="5">
        <v>0</v>
      </c>
      <c r="BT311" s="5">
        <v>0</v>
      </c>
    </row>
    <row r="312" spans="2:72" x14ac:dyDescent="0.25">
      <c r="B312" s="1" t="s">
        <v>102</v>
      </c>
      <c r="C312" s="5">
        <v>0</v>
      </c>
      <c r="D312" s="5">
        <v>0</v>
      </c>
      <c r="E312" s="5">
        <v>0</v>
      </c>
      <c r="F312" s="5">
        <v>0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5">
        <v>0</v>
      </c>
      <c r="AD312" s="5">
        <v>0</v>
      </c>
      <c r="AE312" s="5">
        <v>0</v>
      </c>
      <c r="AF312" s="5">
        <v>0</v>
      </c>
      <c r="AG312" s="5">
        <v>0</v>
      </c>
      <c r="AH312" s="5">
        <v>0</v>
      </c>
      <c r="AI312" s="5">
        <v>0</v>
      </c>
      <c r="AJ312" s="5">
        <v>0</v>
      </c>
      <c r="AK312" s="5">
        <v>0</v>
      </c>
      <c r="AL312" s="5">
        <v>0</v>
      </c>
      <c r="AM312" s="5">
        <v>0</v>
      </c>
      <c r="AN312" s="5">
        <v>0</v>
      </c>
      <c r="AO312" s="5">
        <v>0</v>
      </c>
      <c r="AP312" s="5">
        <v>0</v>
      </c>
      <c r="AQ312" s="5">
        <f>-AS268*$C$252/2+AS266*$C$252</f>
        <v>2.1763336964142628E-2</v>
      </c>
      <c r="AR312" s="5">
        <f>AS266*$C$252/2</f>
        <v>1.0759402544070512E-2</v>
      </c>
      <c r="AS312" s="5">
        <f>-2*AS266*$C$252+AS266*$C$256</f>
        <v>-4.3029269844988886E-2</v>
      </c>
      <c r="AT312" s="5">
        <f>-AS268*$C$252</f>
        <v>4.8906375200320513E-4</v>
      </c>
      <c r="AU312" s="5">
        <f>AS268*$C$252/2+AS266*$C$252</f>
        <v>2.127427321213942E-2</v>
      </c>
      <c r="AV312" s="5">
        <f>-AS266*$C$252/2</f>
        <v>-1.0759402544070512E-2</v>
      </c>
      <c r="AW312" s="5">
        <v>0</v>
      </c>
      <c r="AX312" s="5">
        <v>0</v>
      </c>
      <c r="AY312" s="5">
        <v>0</v>
      </c>
      <c r="AZ312" s="5">
        <v>0</v>
      </c>
      <c r="BA312" s="5">
        <v>0</v>
      </c>
      <c r="BB312" s="5">
        <v>0</v>
      </c>
      <c r="BC312" s="5">
        <v>0</v>
      </c>
      <c r="BD312" s="5">
        <v>0</v>
      </c>
      <c r="BE312" s="5">
        <v>0</v>
      </c>
      <c r="BF312" s="5">
        <v>0</v>
      </c>
      <c r="BG312" s="5">
        <v>0</v>
      </c>
      <c r="BH312" s="5">
        <v>0</v>
      </c>
      <c r="BI312" s="5">
        <v>0</v>
      </c>
      <c r="BJ312" s="5">
        <v>0</v>
      </c>
      <c r="BK312" s="5">
        <v>0</v>
      </c>
      <c r="BL312" s="5">
        <v>0</v>
      </c>
      <c r="BM312" s="5">
        <v>0</v>
      </c>
      <c r="BN312" s="5">
        <v>0</v>
      </c>
      <c r="BO312" s="5">
        <v>0</v>
      </c>
      <c r="BP312" s="5">
        <v>0</v>
      </c>
      <c r="BQ312" s="5">
        <v>0</v>
      </c>
      <c r="BR312" s="5">
        <v>0</v>
      </c>
      <c r="BS312" s="5">
        <v>0</v>
      </c>
      <c r="BT312" s="5">
        <v>0</v>
      </c>
    </row>
    <row r="313" spans="2:72" x14ac:dyDescent="0.25">
      <c r="B313" s="1" t="s">
        <v>103</v>
      </c>
      <c r="C313" s="5">
        <v>0</v>
      </c>
      <c r="D313" s="5">
        <v>0</v>
      </c>
      <c r="E313" s="5">
        <v>0</v>
      </c>
      <c r="F313" s="5">
        <v>0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0</v>
      </c>
      <c r="AE313" s="5">
        <v>0</v>
      </c>
      <c r="AF313" s="5">
        <v>0</v>
      </c>
      <c r="AG313" s="5">
        <v>0</v>
      </c>
      <c r="AH313" s="5">
        <v>0</v>
      </c>
      <c r="AI313" s="5">
        <v>0</v>
      </c>
      <c r="AJ313" s="5">
        <v>0</v>
      </c>
      <c r="AK313" s="5">
        <v>0</v>
      </c>
      <c r="AL313" s="5">
        <v>0</v>
      </c>
      <c r="AM313" s="5">
        <v>0</v>
      </c>
      <c r="AN313" s="5">
        <v>0</v>
      </c>
      <c r="AO313" s="5">
        <v>0</v>
      </c>
      <c r="AP313" s="5">
        <v>0</v>
      </c>
      <c r="AQ313" s="5">
        <f>-AS266*$C$252/2</f>
        <v>-1.0759402544070512E-2</v>
      </c>
      <c r="AR313" s="5">
        <f>AS262-AS264/2</f>
        <v>0.336029052734375</v>
      </c>
      <c r="AS313" s="5">
        <v>0</v>
      </c>
      <c r="AT313" s="5">
        <f>-2*AS262-AS266*$C$252+$C$250*AS262*$E$256</f>
        <v>-0.67138078163468207</v>
      </c>
      <c r="AU313" s="5">
        <f>AS266*$C$252/2</f>
        <v>1.0759402544070512E-2</v>
      </c>
      <c r="AV313" s="5">
        <f>AS262+AS264/2</f>
        <v>0.313873291015625</v>
      </c>
      <c r="AW313" s="5">
        <v>0</v>
      </c>
      <c r="AX313" s="5">
        <v>0</v>
      </c>
      <c r="AY313" s="5">
        <v>0</v>
      </c>
      <c r="AZ313" s="5">
        <v>0</v>
      </c>
      <c r="BA313" s="5">
        <v>0</v>
      </c>
      <c r="BB313" s="5">
        <v>0</v>
      </c>
      <c r="BC313" s="5">
        <v>0</v>
      </c>
      <c r="BD313" s="5">
        <v>0</v>
      </c>
      <c r="BE313" s="5">
        <v>0</v>
      </c>
      <c r="BF313" s="5">
        <v>0</v>
      </c>
      <c r="BG313" s="5">
        <v>0</v>
      </c>
      <c r="BH313" s="5">
        <v>0</v>
      </c>
      <c r="BI313" s="5">
        <v>0</v>
      </c>
      <c r="BJ313" s="5">
        <v>0</v>
      </c>
      <c r="BK313" s="5">
        <v>0</v>
      </c>
      <c r="BL313" s="5">
        <v>0</v>
      </c>
      <c r="BM313" s="5">
        <v>0</v>
      </c>
      <c r="BN313" s="5">
        <v>0</v>
      </c>
      <c r="BO313" s="5">
        <v>0</v>
      </c>
      <c r="BP313" s="5">
        <v>0</v>
      </c>
      <c r="BQ313" s="5">
        <v>0</v>
      </c>
      <c r="BR313" s="5">
        <v>0</v>
      </c>
      <c r="BS313" s="5">
        <v>0</v>
      </c>
      <c r="BT313" s="5">
        <v>0</v>
      </c>
    </row>
    <row r="314" spans="2:72" x14ac:dyDescent="0.25">
      <c r="B314" s="1" t="s">
        <v>104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5">
        <v>0</v>
      </c>
      <c r="AD314" s="5">
        <v>0</v>
      </c>
      <c r="AE314" s="5">
        <v>0</v>
      </c>
      <c r="AF314" s="5">
        <v>0</v>
      </c>
      <c r="AG314" s="5">
        <v>0</v>
      </c>
      <c r="AH314" s="5">
        <v>0</v>
      </c>
      <c r="AI314" s="5">
        <v>0</v>
      </c>
      <c r="AJ314" s="5">
        <v>0</v>
      </c>
      <c r="AK314" s="5">
        <v>0</v>
      </c>
      <c r="AL314" s="5">
        <v>0</v>
      </c>
      <c r="AM314" s="5">
        <v>0</v>
      </c>
      <c r="AN314" s="5">
        <v>0</v>
      </c>
      <c r="AO314" s="5">
        <v>0</v>
      </c>
      <c r="AP314" s="5">
        <v>0</v>
      </c>
      <c r="AQ314" s="5">
        <v>0</v>
      </c>
      <c r="AR314" s="5">
        <v>0</v>
      </c>
      <c r="AS314" s="5">
        <f>-AU268*$C$252/2+AU266*$C$252</f>
        <v>2.1274273212139424E-2</v>
      </c>
      <c r="AT314" s="5">
        <f>AU266*$C$252/2</f>
        <v>1.051487066806891E-2</v>
      </c>
      <c r="AU314" s="5">
        <f>-2*AU266*$C$252+AU266*$C$256</f>
        <v>-4.2051331893966412E-2</v>
      </c>
      <c r="AV314" s="5">
        <f>-AU268*$C$252</f>
        <v>4.8906375200320513E-4</v>
      </c>
      <c r="AW314" s="5">
        <f>AU268*$C$252/2+AU266*$C$252</f>
        <v>2.0785209460136216E-2</v>
      </c>
      <c r="AX314" s="5">
        <f>-AU266*$C$252/2</f>
        <v>-1.051487066806891E-2</v>
      </c>
      <c r="AY314" s="5">
        <v>0</v>
      </c>
      <c r="AZ314" s="5">
        <v>0</v>
      </c>
      <c r="BA314" s="5">
        <v>0</v>
      </c>
      <c r="BB314" s="5">
        <v>0</v>
      </c>
      <c r="BC314" s="5">
        <v>0</v>
      </c>
      <c r="BD314" s="5">
        <v>0</v>
      </c>
      <c r="BE314" s="5">
        <v>0</v>
      </c>
      <c r="BF314" s="5">
        <v>0</v>
      </c>
      <c r="BG314" s="5">
        <v>0</v>
      </c>
      <c r="BH314" s="5">
        <v>0</v>
      </c>
      <c r="BI314" s="5">
        <v>0</v>
      </c>
      <c r="BJ314" s="5">
        <v>0</v>
      </c>
      <c r="BK314" s="5">
        <v>0</v>
      </c>
      <c r="BL314" s="5">
        <v>0</v>
      </c>
      <c r="BM314" s="5">
        <v>0</v>
      </c>
      <c r="BN314" s="5">
        <v>0</v>
      </c>
      <c r="BO314" s="5">
        <v>0</v>
      </c>
      <c r="BP314" s="5">
        <v>0</v>
      </c>
      <c r="BQ314" s="5">
        <v>0</v>
      </c>
      <c r="BR314" s="5">
        <v>0</v>
      </c>
      <c r="BS314" s="5">
        <v>0</v>
      </c>
      <c r="BT314" s="5">
        <v>0</v>
      </c>
    </row>
    <row r="315" spans="2:72" x14ac:dyDescent="0.25">
      <c r="B315" s="1" t="s">
        <v>105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5">
        <v>0</v>
      </c>
      <c r="AF315" s="5">
        <v>0</v>
      </c>
      <c r="AG315" s="5">
        <v>0</v>
      </c>
      <c r="AH315" s="5">
        <v>0</v>
      </c>
      <c r="AI315" s="5">
        <v>0</v>
      </c>
      <c r="AJ315" s="5">
        <v>0</v>
      </c>
      <c r="AK315" s="5">
        <v>0</v>
      </c>
      <c r="AL315" s="5">
        <v>0</v>
      </c>
      <c r="AM315" s="5">
        <v>0</v>
      </c>
      <c r="AN315" s="5">
        <v>0</v>
      </c>
      <c r="AO315" s="5">
        <v>0</v>
      </c>
      <c r="AP315" s="5">
        <v>0</v>
      </c>
      <c r="AQ315" s="5">
        <v>0</v>
      </c>
      <c r="AR315" s="5">
        <v>0</v>
      </c>
      <c r="AS315" s="5">
        <f>-AU266*$C$252/2</f>
        <v>-1.051487066806891E-2</v>
      </c>
      <c r="AT315" s="5">
        <f>AU262-AU264/2</f>
        <v>0.31387519836425781</v>
      </c>
      <c r="AU315" s="5">
        <v>0</v>
      </c>
      <c r="AV315" s="5">
        <f>-2*AU262-AU266*$C$252+$C$250*AU262*$E$256</f>
        <v>-0.62758233535949715</v>
      </c>
      <c r="AW315" s="5">
        <f>AU266*$C$252/2</f>
        <v>1.051487066806891E-2</v>
      </c>
      <c r="AX315" s="5">
        <f>AU262+AU264/2</f>
        <v>0.29271507263183594</v>
      </c>
      <c r="AY315" s="5">
        <v>0</v>
      </c>
      <c r="AZ315" s="5">
        <v>0</v>
      </c>
      <c r="BA315" s="5">
        <v>0</v>
      </c>
      <c r="BB315" s="5">
        <v>0</v>
      </c>
      <c r="BC315" s="5">
        <v>0</v>
      </c>
      <c r="BD315" s="5">
        <v>0</v>
      </c>
      <c r="BE315" s="5">
        <v>0</v>
      </c>
      <c r="BF315" s="5">
        <v>0</v>
      </c>
      <c r="BG315" s="5">
        <v>0</v>
      </c>
      <c r="BH315" s="5">
        <v>0</v>
      </c>
      <c r="BI315" s="5">
        <v>0</v>
      </c>
      <c r="BJ315" s="5">
        <v>0</v>
      </c>
      <c r="BK315" s="5">
        <v>0</v>
      </c>
      <c r="BL315" s="5">
        <v>0</v>
      </c>
      <c r="BM315" s="5">
        <v>0</v>
      </c>
      <c r="BN315" s="5">
        <v>0</v>
      </c>
      <c r="BO315" s="5">
        <v>0</v>
      </c>
      <c r="BP315" s="5">
        <v>0</v>
      </c>
      <c r="BQ315" s="5">
        <v>0</v>
      </c>
      <c r="BR315" s="5">
        <v>0</v>
      </c>
      <c r="BS315" s="5">
        <v>0</v>
      </c>
      <c r="BT315" s="5">
        <v>0</v>
      </c>
    </row>
    <row r="316" spans="2:72" x14ac:dyDescent="0.25">
      <c r="B316" s="1" t="s">
        <v>106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5">
        <v>0</v>
      </c>
      <c r="AD316" s="5">
        <v>0</v>
      </c>
      <c r="AE316" s="5">
        <v>0</v>
      </c>
      <c r="AF316" s="5">
        <v>0</v>
      </c>
      <c r="AG316" s="5">
        <v>0</v>
      </c>
      <c r="AH316" s="5">
        <v>0</v>
      </c>
      <c r="AI316" s="5">
        <v>0</v>
      </c>
      <c r="AJ316" s="5">
        <v>0</v>
      </c>
      <c r="AK316" s="5">
        <v>0</v>
      </c>
      <c r="AL316" s="5">
        <v>0</v>
      </c>
      <c r="AM316" s="5">
        <v>0</v>
      </c>
      <c r="AN316" s="5">
        <v>0</v>
      </c>
      <c r="AO316" s="5">
        <v>0</v>
      </c>
      <c r="AP316" s="5">
        <v>0</v>
      </c>
      <c r="AQ316" s="5">
        <v>0</v>
      </c>
      <c r="AR316" s="5">
        <v>0</v>
      </c>
      <c r="AS316" s="5">
        <v>0</v>
      </c>
      <c r="AT316" s="5">
        <v>0</v>
      </c>
      <c r="AU316" s="5">
        <f>-AW268*$C$252/2+AW266*$C$252</f>
        <v>2.078520946013622E-2</v>
      </c>
      <c r="AV316" s="5">
        <f>AW266*$C$252/2</f>
        <v>1.0270338792067308E-2</v>
      </c>
      <c r="AW316" s="5">
        <f>-2*AW266*$C$252+AW266*$C$256</f>
        <v>-4.1073393942943938E-2</v>
      </c>
      <c r="AX316" s="5">
        <f>-AW268*$C$252</f>
        <v>4.8906375200320513E-4</v>
      </c>
      <c r="AY316" s="5">
        <f>AW268*$C$252/2+AW266*$C$252</f>
        <v>2.0296145708133012E-2</v>
      </c>
      <c r="AZ316" s="5">
        <f>-AW266*$C$252/2</f>
        <v>-1.0270338792067308E-2</v>
      </c>
      <c r="BA316" s="5">
        <v>0</v>
      </c>
      <c r="BB316" s="5">
        <v>0</v>
      </c>
      <c r="BC316" s="5">
        <v>0</v>
      </c>
      <c r="BD316" s="5">
        <v>0</v>
      </c>
      <c r="BE316" s="5">
        <v>0</v>
      </c>
      <c r="BF316" s="5">
        <v>0</v>
      </c>
      <c r="BG316" s="5">
        <v>0</v>
      </c>
      <c r="BH316" s="5">
        <v>0</v>
      </c>
      <c r="BI316" s="5">
        <v>0</v>
      </c>
      <c r="BJ316" s="5">
        <v>0</v>
      </c>
      <c r="BK316" s="5">
        <v>0</v>
      </c>
      <c r="BL316" s="5">
        <v>0</v>
      </c>
      <c r="BM316" s="5">
        <v>0</v>
      </c>
      <c r="BN316" s="5">
        <v>0</v>
      </c>
      <c r="BO316" s="5">
        <v>0</v>
      </c>
      <c r="BP316" s="5">
        <v>0</v>
      </c>
      <c r="BQ316" s="5">
        <v>0</v>
      </c>
      <c r="BR316" s="5">
        <v>0</v>
      </c>
      <c r="BS316" s="5">
        <v>0</v>
      </c>
      <c r="BT316" s="5">
        <v>0</v>
      </c>
    </row>
    <row r="317" spans="2:72" x14ac:dyDescent="0.25">
      <c r="B317" s="1" t="s">
        <v>107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5">
        <v>0</v>
      </c>
      <c r="AD317" s="5">
        <v>0</v>
      </c>
      <c r="AE317" s="5">
        <v>0</v>
      </c>
      <c r="AF317" s="5">
        <v>0</v>
      </c>
      <c r="AG317" s="5">
        <v>0</v>
      </c>
      <c r="AH317" s="5">
        <v>0</v>
      </c>
      <c r="AI317" s="5">
        <v>0</v>
      </c>
      <c r="AJ317" s="5">
        <v>0</v>
      </c>
      <c r="AK317" s="5">
        <v>0</v>
      </c>
      <c r="AL317" s="5">
        <v>0</v>
      </c>
      <c r="AM317" s="5">
        <v>0</v>
      </c>
      <c r="AN317" s="5">
        <v>0</v>
      </c>
      <c r="AO317" s="5">
        <v>0</v>
      </c>
      <c r="AP317" s="5">
        <v>0</v>
      </c>
      <c r="AQ317" s="5">
        <v>0</v>
      </c>
      <c r="AR317" s="5">
        <v>0</v>
      </c>
      <c r="AS317" s="5">
        <v>0</v>
      </c>
      <c r="AT317" s="5">
        <v>0</v>
      </c>
      <c r="AU317" s="5">
        <f>-AW266*$C$252/2</f>
        <v>-1.0270338792067308E-2</v>
      </c>
      <c r="AV317" s="5">
        <f>AW262-AW264/2</f>
        <v>0.29271697998046875</v>
      </c>
      <c r="AW317" s="5">
        <v>0</v>
      </c>
      <c r="AX317" s="5">
        <f>-2*AW262-AW266*$C$252+$C$250*AW262*$E$256</f>
        <v>-0.58575215061170005</v>
      </c>
      <c r="AY317" s="5">
        <f>AW266*$C$252/2</f>
        <v>1.0270338792067308E-2</v>
      </c>
      <c r="AZ317" s="5">
        <f>AW262+AW264/2</f>
        <v>0.27252960205078125</v>
      </c>
      <c r="BA317" s="5">
        <v>0</v>
      </c>
      <c r="BB317" s="5">
        <v>0</v>
      </c>
      <c r="BC317" s="5">
        <v>0</v>
      </c>
      <c r="BD317" s="5">
        <v>0</v>
      </c>
      <c r="BE317" s="5">
        <v>0</v>
      </c>
      <c r="BF317" s="5">
        <v>0</v>
      </c>
      <c r="BG317" s="5">
        <v>0</v>
      </c>
      <c r="BH317" s="5">
        <v>0</v>
      </c>
      <c r="BI317" s="5">
        <v>0</v>
      </c>
      <c r="BJ317" s="5">
        <v>0</v>
      </c>
      <c r="BK317" s="5">
        <v>0</v>
      </c>
      <c r="BL317" s="5">
        <v>0</v>
      </c>
      <c r="BM317" s="5">
        <v>0</v>
      </c>
      <c r="BN317" s="5">
        <v>0</v>
      </c>
      <c r="BO317" s="5">
        <v>0</v>
      </c>
      <c r="BP317" s="5">
        <v>0</v>
      </c>
      <c r="BQ317" s="5">
        <v>0</v>
      </c>
      <c r="BR317" s="5">
        <v>0</v>
      </c>
      <c r="BS317" s="5">
        <v>0</v>
      </c>
      <c r="BT317" s="5">
        <v>0</v>
      </c>
    </row>
    <row r="318" spans="2:72" x14ac:dyDescent="0.25">
      <c r="B318" s="1" t="s">
        <v>108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5">
        <v>0</v>
      </c>
      <c r="AF318" s="5">
        <v>0</v>
      </c>
      <c r="AG318" s="5">
        <v>0</v>
      </c>
      <c r="AH318" s="5">
        <v>0</v>
      </c>
      <c r="AI318" s="5">
        <v>0</v>
      </c>
      <c r="AJ318" s="5">
        <v>0</v>
      </c>
      <c r="AK318" s="5">
        <v>0</v>
      </c>
      <c r="AL318" s="5">
        <v>0</v>
      </c>
      <c r="AM318" s="5">
        <v>0</v>
      </c>
      <c r="AN318" s="5">
        <v>0</v>
      </c>
      <c r="AO318" s="5">
        <v>0</v>
      </c>
      <c r="AP318" s="5">
        <v>0</v>
      </c>
      <c r="AQ318" s="5">
        <v>0</v>
      </c>
      <c r="AR318" s="5">
        <v>0</v>
      </c>
      <c r="AS318" s="5">
        <v>0</v>
      </c>
      <c r="AT318" s="5">
        <v>0</v>
      </c>
      <c r="AU318" s="5">
        <v>0</v>
      </c>
      <c r="AV318" s="5">
        <v>0</v>
      </c>
      <c r="AW318" s="5">
        <f>-AY268*$C$252/2+AY266*$C$252</f>
        <v>2.0296145708133016E-2</v>
      </c>
      <c r="AX318" s="5">
        <f>AY266*$C$252/2</f>
        <v>1.0025806916065706E-2</v>
      </c>
      <c r="AY318" s="5">
        <f>-2*AY266*$C$252+AY266*$C$256</f>
        <v>-4.0095455991921464E-2</v>
      </c>
      <c r="AZ318" s="5">
        <f>-AY268*$C$252</f>
        <v>4.8906375200320513E-4</v>
      </c>
      <c r="BA318" s="5">
        <f>AY268*$C$252/2+AY266*$C$252</f>
        <v>1.9807081956129808E-2</v>
      </c>
      <c r="BB318" s="5">
        <f>-AY266*$C$252/2</f>
        <v>-1.0025806916065706E-2</v>
      </c>
      <c r="BC318" s="5">
        <v>0</v>
      </c>
      <c r="BD318" s="5">
        <v>0</v>
      </c>
      <c r="BE318" s="5">
        <v>0</v>
      </c>
      <c r="BF318" s="5">
        <v>0</v>
      </c>
      <c r="BG318" s="5">
        <v>0</v>
      </c>
      <c r="BH318" s="5">
        <v>0</v>
      </c>
      <c r="BI318" s="5">
        <v>0</v>
      </c>
      <c r="BJ318" s="5">
        <v>0</v>
      </c>
      <c r="BK318" s="5">
        <v>0</v>
      </c>
      <c r="BL318" s="5">
        <v>0</v>
      </c>
      <c r="BM318" s="5">
        <v>0</v>
      </c>
      <c r="BN318" s="5">
        <v>0</v>
      </c>
      <c r="BO318" s="5">
        <v>0</v>
      </c>
      <c r="BP318" s="5">
        <v>0</v>
      </c>
      <c r="BQ318" s="5">
        <v>0</v>
      </c>
      <c r="BR318" s="5">
        <v>0</v>
      </c>
      <c r="BS318" s="5">
        <v>0</v>
      </c>
      <c r="BT318" s="5">
        <v>0</v>
      </c>
    </row>
    <row r="319" spans="2:72" x14ac:dyDescent="0.25">
      <c r="B319" s="1" t="s">
        <v>109</v>
      </c>
      <c r="C319" s="5">
        <v>0</v>
      </c>
      <c r="D319" s="5">
        <v>0</v>
      </c>
      <c r="E319" s="5">
        <v>0</v>
      </c>
      <c r="F319" s="5">
        <v>0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5">
        <v>0</v>
      </c>
      <c r="AD319" s="5">
        <v>0</v>
      </c>
      <c r="AE319" s="5">
        <v>0</v>
      </c>
      <c r="AF319" s="5">
        <v>0</v>
      </c>
      <c r="AG319" s="5">
        <v>0</v>
      </c>
      <c r="AH319" s="5">
        <v>0</v>
      </c>
      <c r="AI319" s="5">
        <v>0</v>
      </c>
      <c r="AJ319" s="5">
        <v>0</v>
      </c>
      <c r="AK319" s="5">
        <v>0</v>
      </c>
      <c r="AL319" s="5">
        <v>0</v>
      </c>
      <c r="AM319" s="5">
        <v>0</v>
      </c>
      <c r="AN319" s="5">
        <v>0</v>
      </c>
      <c r="AO319" s="5">
        <v>0</v>
      </c>
      <c r="AP319" s="5">
        <v>0</v>
      </c>
      <c r="AQ319" s="5">
        <v>0</v>
      </c>
      <c r="AR319" s="5">
        <v>0</v>
      </c>
      <c r="AS319" s="5">
        <v>0</v>
      </c>
      <c r="AT319" s="5">
        <v>0</v>
      </c>
      <c r="AU319" s="5">
        <v>0</v>
      </c>
      <c r="AV319" s="5">
        <v>0</v>
      </c>
      <c r="AW319" s="5">
        <f>-AY266*$C$252/2</f>
        <v>-1.0025806916065706E-2</v>
      </c>
      <c r="AX319" s="5">
        <f>AY262-AY264/2</f>
        <v>0.27253150939941406</v>
      </c>
      <c r="AY319" s="5">
        <v>0</v>
      </c>
      <c r="AZ319" s="5">
        <f>-2*AY262-AY266*$C$252+$C$250*AY262*$E$256</f>
        <v>-0.54584445386739811</v>
      </c>
      <c r="BA319" s="5">
        <f>AY266*$C$252/2</f>
        <v>1.0025806916065706E-2</v>
      </c>
      <c r="BB319" s="5">
        <f>AY262+AY264/2</f>
        <v>0.25329399108886719</v>
      </c>
      <c r="BC319" s="5">
        <v>0</v>
      </c>
      <c r="BD319" s="5">
        <v>0</v>
      </c>
      <c r="BE319" s="5">
        <v>0</v>
      </c>
      <c r="BF319" s="5">
        <v>0</v>
      </c>
      <c r="BG319" s="5">
        <v>0</v>
      </c>
      <c r="BH319" s="5">
        <v>0</v>
      </c>
      <c r="BI319" s="5">
        <v>0</v>
      </c>
      <c r="BJ319" s="5">
        <v>0</v>
      </c>
      <c r="BK319" s="5">
        <v>0</v>
      </c>
      <c r="BL319" s="5">
        <v>0</v>
      </c>
      <c r="BM319" s="5">
        <v>0</v>
      </c>
      <c r="BN319" s="5">
        <v>0</v>
      </c>
      <c r="BO319" s="5">
        <v>0</v>
      </c>
      <c r="BP319" s="5">
        <v>0</v>
      </c>
      <c r="BQ319" s="5">
        <v>0</v>
      </c>
      <c r="BR319" s="5">
        <v>0</v>
      </c>
      <c r="BS319" s="5">
        <v>0</v>
      </c>
      <c r="BT319" s="5">
        <v>0</v>
      </c>
    </row>
    <row r="320" spans="2:72" x14ac:dyDescent="0.25">
      <c r="B320" s="1" t="s">
        <v>110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5">
        <v>0</v>
      </c>
      <c r="AF320" s="5">
        <v>0</v>
      </c>
      <c r="AG320" s="5">
        <v>0</v>
      </c>
      <c r="AH320" s="5">
        <v>0</v>
      </c>
      <c r="AI320" s="5">
        <v>0</v>
      </c>
      <c r="AJ320" s="5">
        <v>0</v>
      </c>
      <c r="AK320" s="5">
        <v>0</v>
      </c>
      <c r="AL320" s="5">
        <v>0</v>
      </c>
      <c r="AM320" s="5">
        <v>0</v>
      </c>
      <c r="AN320" s="5">
        <v>0</v>
      </c>
      <c r="AO320" s="5">
        <v>0</v>
      </c>
      <c r="AP320" s="5">
        <v>0</v>
      </c>
      <c r="AQ320" s="5">
        <v>0</v>
      </c>
      <c r="AR320" s="5">
        <v>0</v>
      </c>
      <c r="AS320" s="5">
        <v>0</v>
      </c>
      <c r="AT320" s="5">
        <v>0</v>
      </c>
      <c r="AU320" s="5">
        <v>0</v>
      </c>
      <c r="AV320" s="5">
        <v>0</v>
      </c>
      <c r="AW320" s="5">
        <v>0</v>
      </c>
      <c r="AX320" s="5">
        <v>0</v>
      </c>
      <c r="AY320" s="5">
        <f>-BA268*$C$252/2+BA266*$C$252</f>
        <v>1.9807081956129808E-2</v>
      </c>
      <c r="AZ320" s="5">
        <f>BA266*$C$252/2</f>
        <v>9.7812750400641021E-3</v>
      </c>
      <c r="BA320" s="5">
        <f>-2*BA266*$C$252+BA266*$C$256</f>
        <v>-3.9117518040898983E-2</v>
      </c>
      <c r="BB320" s="5">
        <f>-BA268*$C$252</f>
        <v>4.8906375200320513E-4</v>
      </c>
      <c r="BC320" s="5">
        <f>BA268*$C$252/2+BA266*$C$252</f>
        <v>1.93180182041266E-2</v>
      </c>
      <c r="BD320" s="5">
        <f>-BA266*$C$252/2</f>
        <v>-9.7812750400641021E-3</v>
      </c>
      <c r="BE320" s="5">
        <v>0</v>
      </c>
      <c r="BF320" s="5">
        <v>0</v>
      </c>
      <c r="BG320" s="5">
        <v>0</v>
      </c>
      <c r="BH320" s="5">
        <v>0</v>
      </c>
      <c r="BI320" s="5">
        <v>0</v>
      </c>
      <c r="BJ320" s="5">
        <v>0</v>
      </c>
      <c r="BK320" s="5">
        <v>0</v>
      </c>
      <c r="BL320" s="5">
        <v>0</v>
      </c>
      <c r="BM320" s="5">
        <v>0</v>
      </c>
      <c r="BN320" s="5">
        <v>0</v>
      </c>
      <c r="BO320" s="5">
        <v>0</v>
      </c>
      <c r="BP320" s="5">
        <v>0</v>
      </c>
      <c r="BQ320" s="5">
        <v>0</v>
      </c>
      <c r="BR320" s="5">
        <v>0</v>
      </c>
      <c r="BS320" s="5">
        <v>0</v>
      </c>
      <c r="BT320" s="5">
        <v>0</v>
      </c>
    </row>
    <row r="321" spans="2:72" x14ac:dyDescent="0.25">
      <c r="B321" s="1" t="s">
        <v>111</v>
      </c>
      <c r="C321" s="5">
        <v>0</v>
      </c>
      <c r="D321" s="5">
        <v>0</v>
      </c>
      <c r="E321" s="5">
        <v>0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5">
        <v>0</v>
      </c>
      <c r="AD321" s="5">
        <v>0</v>
      </c>
      <c r="AE321" s="5">
        <v>0</v>
      </c>
      <c r="AF321" s="5">
        <v>0</v>
      </c>
      <c r="AG321" s="5">
        <v>0</v>
      </c>
      <c r="AH321" s="5">
        <v>0</v>
      </c>
      <c r="AI321" s="5">
        <v>0</v>
      </c>
      <c r="AJ321" s="5">
        <v>0</v>
      </c>
      <c r="AK321" s="5">
        <v>0</v>
      </c>
      <c r="AL321" s="5">
        <v>0</v>
      </c>
      <c r="AM321" s="5">
        <v>0</v>
      </c>
      <c r="AN321" s="5">
        <v>0</v>
      </c>
      <c r="AO321" s="5">
        <v>0</v>
      </c>
      <c r="AP321" s="5">
        <v>0</v>
      </c>
      <c r="AQ321" s="5">
        <v>0</v>
      </c>
      <c r="AR321" s="5">
        <v>0</v>
      </c>
      <c r="AS321" s="5">
        <v>0</v>
      </c>
      <c r="AT321" s="5">
        <v>0</v>
      </c>
      <c r="AU321" s="5">
        <v>0</v>
      </c>
      <c r="AV321" s="5">
        <v>0</v>
      </c>
      <c r="AW321" s="5">
        <v>0</v>
      </c>
      <c r="AX321" s="5">
        <v>0</v>
      </c>
      <c r="AY321" s="5">
        <f>-BA266*$C$252/2</f>
        <v>-9.7812750400641021E-3</v>
      </c>
      <c r="AZ321" s="5">
        <f>BA262-BA264/2</f>
        <v>0.2532958984375</v>
      </c>
      <c r="BA321" s="5">
        <v>0</v>
      </c>
      <c r="BB321" s="5">
        <f>-2*BA262-BA266*$C$252+$C$250*BA262*$E$256</f>
        <v>-0.50781347160269852</v>
      </c>
      <c r="BC321" s="5">
        <f>BA266*$C$252/2</f>
        <v>9.7812750400641021E-3</v>
      </c>
      <c r="BD321" s="5">
        <f>BA262+BA264/2</f>
        <v>0.2349853515625</v>
      </c>
      <c r="BE321" s="5">
        <v>0</v>
      </c>
      <c r="BF321" s="5">
        <v>0</v>
      </c>
      <c r="BG321" s="5">
        <v>0</v>
      </c>
      <c r="BH321" s="5">
        <v>0</v>
      </c>
      <c r="BI321" s="5">
        <v>0</v>
      </c>
      <c r="BJ321" s="5">
        <v>0</v>
      </c>
      <c r="BK321" s="5">
        <v>0</v>
      </c>
      <c r="BL321" s="5">
        <v>0</v>
      </c>
      <c r="BM321" s="5">
        <v>0</v>
      </c>
      <c r="BN321" s="5">
        <v>0</v>
      </c>
      <c r="BO321" s="5">
        <v>0</v>
      </c>
      <c r="BP321" s="5">
        <v>0</v>
      </c>
      <c r="BQ321" s="5">
        <v>0</v>
      </c>
      <c r="BR321" s="5">
        <v>0</v>
      </c>
      <c r="BS321" s="5">
        <v>0</v>
      </c>
      <c r="BT321" s="5">
        <v>0</v>
      </c>
    </row>
    <row r="322" spans="2:72" x14ac:dyDescent="0.25">
      <c r="B322" s="1" t="s">
        <v>136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5">
        <v>0</v>
      </c>
      <c r="AF322" s="5">
        <v>0</v>
      </c>
      <c r="AG322" s="5">
        <v>0</v>
      </c>
      <c r="AH322" s="5">
        <v>0</v>
      </c>
      <c r="AI322" s="5">
        <v>0</v>
      </c>
      <c r="AJ322" s="5">
        <v>0</v>
      </c>
      <c r="AK322" s="5">
        <v>0</v>
      </c>
      <c r="AL322" s="5">
        <v>0</v>
      </c>
      <c r="AM322" s="5">
        <v>0</v>
      </c>
      <c r="AN322" s="5">
        <v>0</v>
      </c>
      <c r="AO322" s="5">
        <v>0</v>
      </c>
      <c r="AP322" s="5">
        <v>0</v>
      </c>
      <c r="AQ322" s="5">
        <v>0</v>
      </c>
      <c r="AR322" s="5">
        <v>0</v>
      </c>
      <c r="AS322" s="5">
        <v>0</v>
      </c>
      <c r="AT322" s="5">
        <v>0</v>
      </c>
      <c r="AU322" s="5">
        <v>0</v>
      </c>
      <c r="AV322" s="5">
        <v>0</v>
      </c>
      <c r="AW322" s="5">
        <v>0</v>
      </c>
      <c r="AX322" s="5">
        <v>0</v>
      </c>
      <c r="AY322" s="5">
        <v>0</v>
      </c>
      <c r="AZ322" s="5">
        <v>0</v>
      </c>
      <c r="BA322" s="5">
        <f>-BC268*$C$252/2+BC266*$C$252</f>
        <v>1.9318018204126604E-2</v>
      </c>
      <c r="BB322" s="5">
        <f>BC266*$C$252/2</f>
        <v>9.5367431640625E-3</v>
      </c>
      <c r="BC322" s="5">
        <f>-2*BC266*$C$252+BC266*$C$256</f>
        <v>-3.8139580089876515E-2</v>
      </c>
      <c r="BD322" s="5">
        <f>-BC268*$C$252</f>
        <v>4.8906375200320513E-4</v>
      </c>
      <c r="BE322" s="5">
        <f>BC268*$C$252/2+BC266*$C$252</f>
        <v>1.8828954452123396E-2</v>
      </c>
      <c r="BF322" s="5">
        <f>-BC266*$C$252/2</f>
        <v>-9.5367431640625E-3</v>
      </c>
      <c r="BG322" s="5">
        <v>0</v>
      </c>
      <c r="BH322" s="5">
        <v>0</v>
      </c>
      <c r="BI322" s="5">
        <v>0</v>
      </c>
      <c r="BJ322" s="5">
        <v>0</v>
      </c>
      <c r="BK322" s="5">
        <v>0</v>
      </c>
      <c r="BL322" s="5">
        <v>0</v>
      </c>
      <c r="BM322" s="5">
        <v>0</v>
      </c>
      <c r="BN322" s="5">
        <v>0</v>
      </c>
      <c r="BO322" s="5">
        <v>0</v>
      </c>
      <c r="BP322" s="5">
        <v>0</v>
      </c>
      <c r="BQ322" s="5">
        <v>0</v>
      </c>
      <c r="BR322" s="5">
        <v>0</v>
      </c>
      <c r="BS322" s="5">
        <v>0</v>
      </c>
      <c r="BT322" s="5">
        <v>0</v>
      </c>
    </row>
    <row r="323" spans="2:72" x14ac:dyDescent="0.25">
      <c r="B323" s="1" t="s">
        <v>137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5">
        <v>0</v>
      </c>
      <c r="AF323" s="5">
        <v>0</v>
      </c>
      <c r="AG323" s="5">
        <v>0</v>
      </c>
      <c r="AH323" s="5">
        <v>0</v>
      </c>
      <c r="AI323" s="5">
        <v>0</v>
      </c>
      <c r="AJ323" s="5">
        <v>0</v>
      </c>
      <c r="AK323" s="5">
        <v>0</v>
      </c>
      <c r="AL323" s="5">
        <v>0</v>
      </c>
      <c r="AM323" s="5">
        <v>0</v>
      </c>
      <c r="AN323" s="5">
        <v>0</v>
      </c>
      <c r="AO323" s="5">
        <v>0</v>
      </c>
      <c r="AP323" s="5">
        <v>0</v>
      </c>
      <c r="AQ323" s="5">
        <v>0</v>
      </c>
      <c r="AR323" s="5">
        <v>0</v>
      </c>
      <c r="AS323" s="5">
        <v>0</v>
      </c>
      <c r="AT323" s="5">
        <v>0</v>
      </c>
      <c r="AU323" s="5">
        <v>0</v>
      </c>
      <c r="AV323" s="5">
        <v>0</v>
      </c>
      <c r="AW323" s="5">
        <v>0</v>
      </c>
      <c r="AX323" s="5">
        <v>0</v>
      </c>
      <c r="AY323" s="5">
        <v>0</v>
      </c>
      <c r="AZ323" s="5">
        <v>0</v>
      </c>
      <c r="BA323" s="5">
        <f>-BC266*$C$252/2</f>
        <v>-9.5367431640625E-3</v>
      </c>
      <c r="BB323" s="5">
        <f>BC262-BC264/2</f>
        <v>0.23498725891113281</v>
      </c>
      <c r="BC323" s="5">
        <v>0</v>
      </c>
      <c r="BD323" s="5">
        <f>-2*BC262-BC266*$C$252+$C$250*BC262*$E$256</f>
        <v>-0.47161343029370856</v>
      </c>
      <c r="BE323" s="5">
        <f>BC266*$C$252/2</f>
        <v>9.5367431640625E-3</v>
      </c>
      <c r="BF323" s="5">
        <f>BC262+BC264/2</f>
        <v>0.21758079528808594</v>
      </c>
      <c r="BG323" s="5">
        <v>0</v>
      </c>
      <c r="BH323" s="5">
        <v>0</v>
      </c>
      <c r="BI323" s="5">
        <v>0</v>
      </c>
      <c r="BJ323" s="5">
        <v>0</v>
      </c>
      <c r="BK323" s="5">
        <v>0</v>
      </c>
      <c r="BL323" s="5">
        <v>0</v>
      </c>
      <c r="BM323" s="5">
        <v>0</v>
      </c>
      <c r="BN323" s="5">
        <v>0</v>
      </c>
      <c r="BO323" s="5">
        <v>0</v>
      </c>
      <c r="BP323" s="5">
        <v>0</v>
      </c>
      <c r="BQ323" s="5">
        <v>0</v>
      </c>
      <c r="BR323" s="5">
        <v>0</v>
      </c>
      <c r="BS323" s="5">
        <v>0</v>
      </c>
      <c r="BT323" s="5">
        <v>0</v>
      </c>
    </row>
    <row r="324" spans="2:72" x14ac:dyDescent="0.25">
      <c r="B324" s="1" t="s">
        <v>138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5">
        <v>0</v>
      </c>
      <c r="AF324" s="5">
        <v>0</v>
      </c>
      <c r="AG324" s="5">
        <v>0</v>
      </c>
      <c r="AH324" s="5">
        <v>0</v>
      </c>
      <c r="AI324" s="5">
        <v>0</v>
      </c>
      <c r="AJ324" s="5">
        <v>0</v>
      </c>
      <c r="AK324" s="5">
        <v>0</v>
      </c>
      <c r="AL324" s="5">
        <v>0</v>
      </c>
      <c r="AM324" s="5">
        <v>0</v>
      </c>
      <c r="AN324" s="5">
        <v>0</v>
      </c>
      <c r="AO324" s="5">
        <v>0</v>
      </c>
      <c r="AP324" s="5">
        <v>0</v>
      </c>
      <c r="AQ324" s="5">
        <v>0</v>
      </c>
      <c r="AR324" s="5">
        <v>0</v>
      </c>
      <c r="AS324" s="5">
        <v>0</v>
      </c>
      <c r="AT324" s="5">
        <v>0</v>
      </c>
      <c r="AU324" s="5">
        <v>0</v>
      </c>
      <c r="AV324" s="5">
        <v>0</v>
      </c>
      <c r="AW324" s="5">
        <v>0</v>
      </c>
      <c r="AX324" s="5">
        <v>0</v>
      </c>
      <c r="AY324" s="5">
        <v>0</v>
      </c>
      <c r="AZ324" s="5">
        <v>0</v>
      </c>
      <c r="BA324" s="5">
        <v>0</v>
      </c>
      <c r="BB324" s="5">
        <v>0</v>
      </c>
      <c r="BC324" s="5">
        <f>-BE268*$C$252/2+BE266*$C$252</f>
        <v>1.88289544521234E-2</v>
      </c>
      <c r="BD324" s="5">
        <f>BE266*$C$252/2</f>
        <v>9.2922112880608979E-3</v>
      </c>
      <c r="BE324" s="5">
        <f>-2*BE266*$C$252+BE266*$C$256</f>
        <v>-3.7161642138854041E-2</v>
      </c>
      <c r="BF324" s="5">
        <f>-BE268*$C$252</f>
        <v>4.8906375200320513E-4</v>
      </c>
      <c r="BG324" s="5">
        <f>BE268*$C$252/2+BE266*$C$252</f>
        <v>1.8339890700120192E-2</v>
      </c>
      <c r="BH324" s="5">
        <f>-BE266*$C$252/2</f>
        <v>-9.2922112880608979E-3</v>
      </c>
      <c r="BI324" s="5">
        <v>0</v>
      </c>
      <c r="BJ324" s="5">
        <v>0</v>
      </c>
      <c r="BK324" s="5">
        <v>0</v>
      </c>
      <c r="BL324" s="5">
        <v>0</v>
      </c>
      <c r="BM324" s="5">
        <v>0</v>
      </c>
      <c r="BN324" s="5">
        <v>0</v>
      </c>
      <c r="BO324" s="5">
        <v>0</v>
      </c>
      <c r="BP324" s="5">
        <v>0</v>
      </c>
      <c r="BQ324" s="5">
        <v>0</v>
      </c>
      <c r="BR324" s="5">
        <v>0</v>
      </c>
      <c r="BS324" s="5">
        <v>0</v>
      </c>
      <c r="BT324" s="5">
        <v>0</v>
      </c>
    </row>
    <row r="325" spans="2:72" x14ac:dyDescent="0.25">
      <c r="B325" s="1" t="s">
        <v>139</v>
      </c>
      <c r="C325" s="5">
        <v>0</v>
      </c>
      <c r="D325" s="5">
        <v>0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5">
        <v>0</v>
      </c>
      <c r="AD325" s="5">
        <v>0</v>
      </c>
      <c r="AE325" s="5">
        <v>0</v>
      </c>
      <c r="AF325" s="5">
        <v>0</v>
      </c>
      <c r="AG325" s="5">
        <v>0</v>
      </c>
      <c r="AH325" s="5">
        <v>0</v>
      </c>
      <c r="AI325" s="5">
        <v>0</v>
      </c>
      <c r="AJ325" s="5">
        <v>0</v>
      </c>
      <c r="AK325" s="5">
        <v>0</v>
      </c>
      <c r="AL325" s="5">
        <v>0</v>
      </c>
      <c r="AM325" s="5">
        <v>0</v>
      </c>
      <c r="AN325" s="5">
        <v>0</v>
      </c>
      <c r="AO325" s="5">
        <v>0</v>
      </c>
      <c r="AP325" s="5">
        <v>0</v>
      </c>
      <c r="AQ325" s="5">
        <v>0</v>
      </c>
      <c r="AR325" s="5">
        <v>0</v>
      </c>
      <c r="AS325" s="5">
        <v>0</v>
      </c>
      <c r="AT325" s="5">
        <v>0</v>
      </c>
      <c r="AU325" s="5">
        <v>0</v>
      </c>
      <c r="AV325" s="5">
        <v>0</v>
      </c>
      <c r="AW325" s="5">
        <v>0</v>
      </c>
      <c r="AX325" s="5">
        <v>0</v>
      </c>
      <c r="AY325" s="5">
        <v>0</v>
      </c>
      <c r="AZ325" s="5">
        <v>0</v>
      </c>
      <c r="BA325" s="5">
        <v>0</v>
      </c>
      <c r="BB325" s="5">
        <v>0</v>
      </c>
      <c r="BC325" s="5">
        <f>-BE266*$C$252/2</f>
        <v>-9.2922112880608979E-3</v>
      </c>
      <c r="BD325" s="5">
        <f>BE262-BE264/2</f>
        <v>0.21758270263671875</v>
      </c>
      <c r="BE325" s="5">
        <v>0</v>
      </c>
      <c r="BF325" s="5">
        <f>-2*BE262-BE266*$C$252+$C$250*BE262*$E$256</f>
        <v>-0.43719855641653554</v>
      </c>
      <c r="BG325" s="5">
        <f>BE266*$C$252/2</f>
        <v>9.2922112880608979E-3</v>
      </c>
      <c r="BH325" s="5">
        <f>BE262+BE264/2</f>
        <v>0.20105743408203125</v>
      </c>
      <c r="BI325" s="5">
        <v>0</v>
      </c>
      <c r="BJ325" s="5">
        <v>0</v>
      </c>
      <c r="BK325" s="5">
        <v>0</v>
      </c>
      <c r="BL325" s="5">
        <v>0</v>
      </c>
      <c r="BM325" s="5">
        <v>0</v>
      </c>
      <c r="BN325" s="5">
        <v>0</v>
      </c>
      <c r="BO325" s="5">
        <v>0</v>
      </c>
      <c r="BP325" s="5">
        <v>0</v>
      </c>
      <c r="BQ325" s="5">
        <v>0</v>
      </c>
      <c r="BR325" s="5">
        <v>0</v>
      </c>
      <c r="BS325" s="5">
        <v>0</v>
      </c>
      <c r="BT325" s="5">
        <v>0</v>
      </c>
    </row>
    <row r="326" spans="2:72" x14ac:dyDescent="0.25">
      <c r="B326" s="1" t="s">
        <v>140</v>
      </c>
      <c r="C326" s="5">
        <v>0</v>
      </c>
      <c r="D326" s="5">
        <v>0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5">
        <v>0</v>
      </c>
      <c r="AD326" s="5">
        <v>0</v>
      </c>
      <c r="AE326" s="5">
        <v>0</v>
      </c>
      <c r="AF326" s="5">
        <v>0</v>
      </c>
      <c r="AG326" s="5">
        <v>0</v>
      </c>
      <c r="AH326" s="5">
        <v>0</v>
      </c>
      <c r="AI326" s="5">
        <v>0</v>
      </c>
      <c r="AJ326" s="5">
        <v>0</v>
      </c>
      <c r="AK326" s="5">
        <v>0</v>
      </c>
      <c r="AL326" s="5">
        <v>0</v>
      </c>
      <c r="AM326" s="5">
        <v>0</v>
      </c>
      <c r="AN326" s="5">
        <v>0</v>
      </c>
      <c r="AO326" s="5">
        <v>0</v>
      </c>
      <c r="AP326" s="5">
        <v>0</v>
      </c>
      <c r="AQ326" s="5">
        <v>0</v>
      </c>
      <c r="AR326" s="5">
        <v>0</v>
      </c>
      <c r="AS326" s="5">
        <v>0</v>
      </c>
      <c r="AT326" s="5">
        <v>0</v>
      </c>
      <c r="AU326" s="5">
        <v>0</v>
      </c>
      <c r="AV326" s="5">
        <v>0</v>
      </c>
      <c r="AW326" s="5">
        <v>0</v>
      </c>
      <c r="AX326" s="5">
        <v>0</v>
      </c>
      <c r="AY326" s="5">
        <v>0</v>
      </c>
      <c r="AZ326" s="5">
        <v>0</v>
      </c>
      <c r="BA326" s="5">
        <v>0</v>
      </c>
      <c r="BB326" s="5">
        <v>0</v>
      </c>
      <c r="BC326" s="5">
        <v>0</v>
      </c>
      <c r="BD326" s="5">
        <v>0</v>
      </c>
      <c r="BE326" s="5">
        <f>-BG268*$C$252/2+BG266*$C$252</f>
        <v>1.8339890700120192E-2</v>
      </c>
      <c r="BF326" s="5">
        <f>BG266*$C$252/2</f>
        <v>9.0476794120592941E-3</v>
      </c>
      <c r="BG326" s="5">
        <f>-2*BG266*$C$252+BG266*$C$256</f>
        <v>-3.618370418783156E-2</v>
      </c>
      <c r="BH326" s="5">
        <f>-BG268*$C$252</f>
        <v>4.8906375200320513E-4</v>
      </c>
      <c r="BI326" s="5">
        <f>BG268*$C$252/2+BG266*$C$252</f>
        <v>1.7850826948116984E-2</v>
      </c>
      <c r="BJ326" s="5">
        <f>-BG266*$C$252/2</f>
        <v>-9.0476794120592941E-3</v>
      </c>
      <c r="BK326" s="5">
        <v>0</v>
      </c>
      <c r="BL326" s="5">
        <v>0</v>
      </c>
      <c r="BM326" s="5">
        <v>0</v>
      </c>
      <c r="BN326" s="5">
        <v>0</v>
      </c>
      <c r="BO326" s="5">
        <v>0</v>
      </c>
      <c r="BP326" s="5">
        <v>0</v>
      </c>
      <c r="BQ326" s="5">
        <v>0</v>
      </c>
      <c r="BR326" s="5">
        <v>0</v>
      </c>
      <c r="BS326" s="5">
        <v>0</v>
      </c>
      <c r="BT326" s="5">
        <v>0</v>
      </c>
    </row>
    <row r="327" spans="2:72" x14ac:dyDescent="0.25">
      <c r="B327" s="1" t="s">
        <v>141</v>
      </c>
      <c r="C327" s="5">
        <v>0</v>
      </c>
      <c r="D327" s="5">
        <v>0</v>
      </c>
      <c r="E327" s="5">
        <v>0</v>
      </c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5">
        <v>0</v>
      </c>
      <c r="AD327" s="5">
        <v>0</v>
      </c>
      <c r="AE327" s="5">
        <v>0</v>
      </c>
      <c r="AF327" s="5">
        <v>0</v>
      </c>
      <c r="AG327" s="5">
        <v>0</v>
      </c>
      <c r="AH327" s="5">
        <v>0</v>
      </c>
      <c r="AI327" s="5">
        <v>0</v>
      </c>
      <c r="AJ327" s="5">
        <v>0</v>
      </c>
      <c r="AK327" s="5">
        <v>0</v>
      </c>
      <c r="AL327" s="5">
        <v>0</v>
      </c>
      <c r="AM327" s="5">
        <v>0</v>
      </c>
      <c r="AN327" s="5">
        <v>0</v>
      </c>
      <c r="AO327" s="5">
        <v>0</v>
      </c>
      <c r="AP327" s="5">
        <v>0</v>
      </c>
      <c r="AQ327" s="5">
        <v>0</v>
      </c>
      <c r="AR327" s="5">
        <v>0</v>
      </c>
      <c r="AS327" s="5">
        <v>0</v>
      </c>
      <c r="AT327" s="5">
        <v>0</v>
      </c>
      <c r="AU327" s="5">
        <v>0</v>
      </c>
      <c r="AV327" s="5">
        <v>0</v>
      </c>
      <c r="AW327" s="5">
        <v>0</v>
      </c>
      <c r="AX327" s="5">
        <v>0</v>
      </c>
      <c r="AY327" s="5">
        <v>0</v>
      </c>
      <c r="AZ327" s="5">
        <v>0</v>
      </c>
      <c r="BA327" s="5">
        <v>0</v>
      </c>
      <c r="BB327" s="5">
        <v>0</v>
      </c>
      <c r="BC327" s="5">
        <v>0</v>
      </c>
      <c r="BD327" s="5">
        <v>0</v>
      </c>
      <c r="BE327" s="5">
        <f>-BG266*$C$252/2</f>
        <v>-9.0476794120592941E-3</v>
      </c>
      <c r="BF327" s="5">
        <f>BG262-BG264/2</f>
        <v>0.20105934143066406</v>
      </c>
      <c r="BG327" s="5">
        <v>0</v>
      </c>
      <c r="BH327" s="5">
        <f>-2*BG262-BG266*$C$252+$C$250*BG262*$E$256</f>
        <v>-0.40452307644728663</v>
      </c>
      <c r="BI327" s="5">
        <f>BG266*$C$252/2</f>
        <v>9.0476794120592941E-3</v>
      </c>
      <c r="BJ327" s="5">
        <f>BG262+BG264/2</f>
        <v>0.18539237976074219</v>
      </c>
      <c r="BK327" s="5">
        <v>0</v>
      </c>
      <c r="BL327" s="5">
        <v>0</v>
      </c>
      <c r="BM327" s="5">
        <v>0</v>
      </c>
      <c r="BN327" s="5">
        <v>0</v>
      </c>
      <c r="BO327" s="5">
        <v>0</v>
      </c>
      <c r="BP327" s="5">
        <v>0</v>
      </c>
      <c r="BQ327" s="5">
        <v>0</v>
      </c>
      <c r="BR327" s="5">
        <v>0</v>
      </c>
      <c r="BS327" s="5">
        <v>0</v>
      </c>
      <c r="BT327" s="5">
        <v>0</v>
      </c>
    </row>
    <row r="328" spans="2:72" x14ac:dyDescent="0.25">
      <c r="B328" s="1" t="s">
        <v>142</v>
      </c>
      <c r="C328" s="5">
        <v>0</v>
      </c>
      <c r="D328" s="5">
        <v>0</v>
      </c>
      <c r="E328" s="5">
        <v>0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0</v>
      </c>
      <c r="AH328" s="5">
        <v>0</v>
      </c>
      <c r="AI328" s="5">
        <v>0</v>
      </c>
      <c r="AJ328" s="5">
        <v>0</v>
      </c>
      <c r="AK328" s="5">
        <v>0</v>
      </c>
      <c r="AL328" s="5">
        <v>0</v>
      </c>
      <c r="AM328" s="5">
        <v>0</v>
      </c>
      <c r="AN328" s="5">
        <v>0</v>
      </c>
      <c r="AO328" s="5">
        <v>0</v>
      </c>
      <c r="AP328" s="5">
        <v>0</v>
      </c>
      <c r="AQ328" s="5">
        <v>0</v>
      </c>
      <c r="AR328" s="5">
        <v>0</v>
      </c>
      <c r="AS328" s="5">
        <v>0</v>
      </c>
      <c r="AT328" s="5">
        <v>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>
        <v>0</v>
      </c>
      <c r="BB328" s="5">
        <v>0</v>
      </c>
      <c r="BC328" s="5">
        <v>0</v>
      </c>
      <c r="BD328" s="5">
        <v>0</v>
      </c>
      <c r="BE328" s="5">
        <v>0</v>
      </c>
      <c r="BF328" s="5">
        <v>0</v>
      </c>
      <c r="BG328" s="5">
        <f>-BI268*$C$252/2+BI266*$C$252</f>
        <v>1.7850826948116988E-2</v>
      </c>
      <c r="BH328" s="5">
        <f>BI266*$C$252/2</f>
        <v>8.803147536057692E-3</v>
      </c>
      <c r="BI328" s="5">
        <f>-2*BI266*$C$252+BI266*$C$256</f>
        <v>-3.5205766236809086E-2</v>
      </c>
      <c r="BJ328" s="5">
        <f>-BI268*$C$252</f>
        <v>4.8906375200320513E-4</v>
      </c>
      <c r="BK328" s="5">
        <f>BI268*$C$252/2+BI266*$C$252</f>
        <v>1.736176319611378E-2</v>
      </c>
      <c r="BL328" s="5">
        <f>-BI266*$C$252/2</f>
        <v>-8.803147536057692E-3</v>
      </c>
      <c r="BM328" s="5">
        <v>0</v>
      </c>
      <c r="BN328" s="5">
        <v>0</v>
      </c>
      <c r="BO328" s="5">
        <v>0</v>
      </c>
      <c r="BP328" s="5">
        <v>0</v>
      </c>
      <c r="BQ328" s="5">
        <v>0</v>
      </c>
      <c r="BR328" s="5">
        <v>0</v>
      </c>
      <c r="BS328" s="5">
        <v>0</v>
      </c>
      <c r="BT328" s="5">
        <v>0</v>
      </c>
    </row>
    <row r="329" spans="2:72" x14ac:dyDescent="0.25">
      <c r="B329" s="1" t="s">
        <v>143</v>
      </c>
      <c r="C329" s="5">
        <v>0</v>
      </c>
      <c r="D329" s="5">
        <v>0</v>
      </c>
      <c r="E329" s="5">
        <v>0</v>
      </c>
      <c r="F329" s="5">
        <v>0</v>
      </c>
      <c r="G329" s="5">
        <v>0</v>
      </c>
      <c r="H329" s="5">
        <v>0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0</v>
      </c>
      <c r="AH329" s="5">
        <v>0</v>
      </c>
      <c r="AI329" s="5">
        <v>0</v>
      </c>
      <c r="AJ329" s="5">
        <v>0</v>
      </c>
      <c r="AK329" s="5">
        <v>0</v>
      </c>
      <c r="AL329" s="5">
        <v>0</v>
      </c>
      <c r="AM329" s="5">
        <v>0</v>
      </c>
      <c r="AN329" s="5">
        <v>0</v>
      </c>
      <c r="AO329" s="5">
        <v>0</v>
      </c>
      <c r="AP329" s="5">
        <v>0</v>
      </c>
      <c r="AQ329" s="5">
        <v>0</v>
      </c>
      <c r="AR329" s="5">
        <v>0</v>
      </c>
      <c r="AS329" s="5">
        <v>0</v>
      </c>
      <c r="AT329" s="5">
        <v>0</v>
      </c>
      <c r="AU329" s="5">
        <v>0</v>
      </c>
      <c r="AV329" s="5">
        <v>0</v>
      </c>
      <c r="AW329" s="5">
        <v>0</v>
      </c>
      <c r="AX329" s="5">
        <v>0</v>
      </c>
      <c r="AY329" s="5">
        <v>0</v>
      </c>
      <c r="AZ329" s="5">
        <v>0</v>
      </c>
      <c r="BA329" s="5">
        <v>0</v>
      </c>
      <c r="BB329" s="5">
        <v>0</v>
      </c>
      <c r="BC329" s="5">
        <v>0</v>
      </c>
      <c r="BD329" s="5">
        <v>0</v>
      </c>
      <c r="BE329" s="5">
        <v>0</v>
      </c>
      <c r="BF329" s="5">
        <v>0</v>
      </c>
      <c r="BG329" s="5">
        <f>-BI266*$C$252/2</f>
        <v>-8.803147536057692E-3</v>
      </c>
      <c r="BH329" s="5">
        <f>BI262-BI264/2</f>
        <v>0.185394287109375</v>
      </c>
      <c r="BI329" s="5">
        <v>0</v>
      </c>
      <c r="BJ329" s="5">
        <f>-2*BI262-BI266*$C$252+$C$250*BI262*$E$256</f>
        <v>-0.37354121686206909</v>
      </c>
      <c r="BK329" s="5">
        <f>BI266*$C$252/2</f>
        <v>8.803147536057692E-3</v>
      </c>
      <c r="BL329" s="5">
        <f>BI262+BI264/2</f>
        <v>0.170562744140625</v>
      </c>
      <c r="BM329" s="5">
        <v>0</v>
      </c>
      <c r="BN329" s="5">
        <v>0</v>
      </c>
      <c r="BO329" s="5">
        <v>0</v>
      </c>
      <c r="BP329" s="5">
        <v>0</v>
      </c>
      <c r="BQ329" s="5">
        <v>0</v>
      </c>
      <c r="BR329" s="5">
        <v>0</v>
      </c>
      <c r="BS329" s="5">
        <v>0</v>
      </c>
      <c r="BT329" s="5">
        <v>0</v>
      </c>
    </row>
    <row r="330" spans="2:72" x14ac:dyDescent="0.25">
      <c r="B330" s="1" t="s">
        <v>144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5">
        <v>0</v>
      </c>
      <c r="AN330" s="5">
        <v>0</v>
      </c>
      <c r="AO330" s="5">
        <v>0</v>
      </c>
      <c r="AP330" s="5">
        <v>0</v>
      </c>
      <c r="AQ330" s="5">
        <v>0</v>
      </c>
      <c r="AR330" s="5">
        <v>0</v>
      </c>
      <c r="AS330" s="5">
        <v>0</v>
      </c>
      <c r="AT330" s="5">
        <v>0</v>
      </c>
      <c r="AU330" s="5">
        <v>0</v>
      </c>
      <c r="AV330" s="5">
        <v>0</v>
      </c>
      <c r="AW330" s="5">
        <v>0</v>
      </c>
      <c r="AX330" s="5">
        <v>0</v>
      </c>
      <c r="AY330" s="5">
        <v>0</v>
      </c>
      <c r="AZ330" s="5">
        <v>0</v>
      </c>
      <c r="BA330" s="5">
        <v>0</v>
      </c>
      <c r="BB330" s="5">
        <v>0</v>
      </c>
      <c r="BC330" s="5">
        <v>0</v>
      </c>
      <c r="BD330" s="5">
        <v>0</v>
      </c>
      <c r="BE330" s="5">
        <v>0</v>
      </c>
      <c r="BF330" s="5">
        <v>0</v>
      </c>
      <c r="BG330" s="5">
        <v>0</v>
      </c>
      <c r="BH330" s="5">
        <v>0</v>
      </c>
      <c r="BI330" s="5">
        <f>-BK268*$C$252/2+BK266*$C$252</f>
        <v>1.7361763196113784E-2</v>
      </c>
      <c r="BJ330" s="5">
        <f>BK266*$C$252/2</f>
        <v>8.55861566005609E-3</v>
      </c>
      <c r="BK330" s="5">
        <f>-2*BK266*$C$252+BK266*$C$256</f>
        <v>-3.4227828285786618E-2</v>
      </c>
      <c r="BL330" s="5">
        <f>-BK268*$C$252</f>
        <v>4.8906375200320513E-4</v>
      </c>
      <c r="BM330" s="5">
        <f>BK268*$C$252/2+BK266*$C$252</f>
        <v>1.6872699444110576E-2</v>
      </c>
      <c r="BN330" s="5">
        <f>-BK266*$C$252/2</f>
        <v>-8.55861566005609E-3</v>
      </c>
      <c r="BO330" s="5">
        <v>0</v>
      </c>
      <c r="BP330" s="5">
        <v>0</v>
      </c>
      <c r="BQ330" s="5">
        <v>0</v>
      </c>
      <c r="BR330" s="5">
        <v>0</v>
      </c>
      <c r="BS330" s="5">
        <v>0</v>
      </c>
      <c r="BT330" s="5">
        <v>0</v>
      </c>
    </row>
    <row r="331" spans="2:72" x14ac:dyDescent="0.25">
      <c r="B331" s="1" t="s">
        <v>145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5">
        <v>0</v>
      </c>
      <c r="AN331" s="5">
        <v>0</v>
      </c>
      <c r="AO331" s="5">
        <v>0</v>
      </c>
      <c r="AP331" s="5">
        <v>0</v>
      </c>
      <c r="AQ331" s="5">
        <v>0</v>
      </c>
      <c r="AR331" s="5">
        <v>0</v>
      </c>
      <c r="AS331" s="5">
        <v>0</v>
      </c>
      <c r="AT331" s="5">
        <v>0</v>
      </c>
      <c r="AU331" s="5">
        <v>0</v>
      </c>
      <c r="AV331" s="5">
        <v>0</v>
      </c>
      <c r="AW331" s="5">
        <v>0</v>
      </c>
      <c r="AX331" s="5">
        <v>0</v>
      </c>
      <c r="AY331" s="5">
        <v>0</v>
      </c>
      <c r="AZ331" s="5">
        <v>0</v>
      </c>
      <c r="BA331" s="5">
        <v>0</v>
      </c>
      <c r="BB331" s="5">
        <v>0</v>
      </c>
      <c r="BC331" s="5">
        <v>0</v>
      </c>
      <c r="BD331" s="5">
        <v>0</v>
      </c>
      <c r="BE331" s="5">
        <v>0</v>
      </c>
      <c r="BF331" s="5">
        <v>0</v>
      </c>
      <c r="BG331" s="5">
        <v>0</v>
      </c>
      <c r="BH331" s="5">
        <v>0</v>
      </c>
      <c r="BI331" s="5">
        <f>-BK266*$C$252/2</f>
        <v>-8.55861566005609E-3</v>
      </c>
      <c r="BJ331" s="5">
        <f>BK262-BK264/2</f>
        <v>0.17056465148925781</v>
      </c>
      <c r="BK331" s="5">
        <v>0</v>
      </c>
      <c r="BL331" s="5">
        <f>-2*BK262-BK266*$C$252+$C$250*BK262*$E$256</f>
        <v>-0.34420720413699035</v>
      </c>
      <c r="BM331" s="5">
        <f>BK266*$C$252/2</f>
        <v>8.55861566005609E-3</v>
      </c>
      <c r="BN331" s="5">
        <f>BK262+BK264/2</f>
        <v>0.15654563903808594</v>
      </c>
      <c r="BO331" s="5">
        <v>0</v>
      </c>
      <c r="BP331" s="5">
        <v>0</v>
      </c>
      <c r="BQ331" s="5">
        <v>0</v>
      </c>
      <c r="BR331" s="5">
        <v>0</v>
      </c>
      <c r="BS331" s="5">
        <v>0</v>
      </c>
      <c r="BT331" s="5">
        <v>0</v>
      </c>
    </row>
    <row r="332" spans="2:72" x14ac:dyDescent="0.25">
      <c r="B332" s="1" t="s">
        <v>146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  <c r="AF332" s="5">
        <v>0</v>
      </c>
      <c r="AG332" s="5">
        <v>0</v>
      </c>
      <c r="AH332" s="5">
        <v>0</v>
      </c>
      <c r="AI332" s="5">
        <v>0</v>
      </c>
      <c r="AJ332" s="5">
        <v>0</v>
      </c>
      <c r="AK332" s="5">
        <v>0</v>
      </c>
      <c r="AL332" s="5">
        <v>0</v>
      </c>
      <c r="AM332" s="5">
        <v>0</v>
      </c>
      <c r="AN332" s="5">
        <v>0</v>
      </c>
      <c r="AO332" s="5">
        <v>0</v>
      </c>
      <c r="AP332" s="5">
        <v>0</v>
      </c>
      <c r="AQ332" s="5">
        <v>0</v>
      </c>
      <c r="AR332" s="5">
        <v>0</v>
      </c>
      <c r="AS332" s="5">
        <v>0</v>
      </c>
      <c r="AT332" s="5">
        <v>0</v>
      </c>
      <c r="AU332" s="5">
        <v>0</v>
      </c>
      <c r="AV332" s="5">
        <v>0</v>
      </c>
      <c r="AW332" s="5">
        <v>0</v>
      </c>
      <c r="AX332" s="5">
        <v>0</v>
      </c>
      <c r="AY332" s="5">
        <v>0</v>
      </c>
      <c r="AZ332" s="5">
        <v>0</v>
      </c>
      <c r="BA332" s="5">
        <v>0</v>
      </c>
      <c r="BB332" s="5">
        <v>0</v>
      </c>
      <c r="BC332" s="5">
        <v>0</v>
      </c>
      <c r="BD332" s="5">
        <v>0</v>
      </c>
      <c r="BE332" s="5">
        <v>0</v>
      </c>
      <c r="BF332" s="5">
        <v>0</v>
      </c>
      <c r="BG332" s="5">
        <v>0</v>
      </c>
      <c r="BH332" s="5">
        <v>0</v>
      </c>
      <c r="BI332" s="5">
        <v>0</v>
      </c>
      <c r="BJ332" s="5">
        <v>0</v>
      </c>
      <c r="BK332" s="5">
        <f>-BM268*$C$252/2+BM266*$C$252</f>
        <v>1.687269944411058E-2</v>
      </c>
      <c r="BL332" s="5">
        <f>BM266*$C$252/2</f>
        <v>8.3140837840544879E-3</v>
      </c>
      <c r="BM332" s="5">
        <f>-2*BM266*$C$252+BM266*$C$256</f>
        <v>-3.3249890334764144E-2</v>
      </c>
      <c r="BN332" s="5">
        <f>-BM268*$C$252</f>
        <v>4.8906375200320513E-4</v>
      </c>
      <c r="BO332" s="5">
        <f>BM268*$C$252/2+BM266*$C$252</f>
        <v>1.6383635692107372E-2</v>
      </c>
      <c r="BP332" s="5">
        <f>-BM266*$C$252/2</f>
        <v>-8.3140837840544879E-3</v>
      </c>
      <c r="BQ332" s="5">
        <v>0</v>
      </c>
      <c r="BR332" s="5">
        <v>0</v>
      </c>
      <c r="BS332" s="5">
        <v>0</v>
      </c>
      <c r="BT332" s="5">
        <v>0</v>
      </c>
    </row>
    <row r="333" spans="2:72" x14ac:dyDescent="0.25">
      <c r="B333" s="1" t="s">
        <v>147</v>
      </c>
      <c r="C333" s="5">
        <v>0</v>
      </c>
      <c r="D333" s="5">
        <v>0</v>
      </c>
      <c r="E333" s="5">
        <v>0</v>
      </c>
      <c r="F333" s="5">
        <v>0</v>
      </c>
      <c r="G333" s="5">
        <v>0</v>
      </c>
      <c r="H333" s="5">
        <v>0</v>
      </c>
      <c r="I333" s="5">
        <v>0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  <c r="AF333" s="5">
        <v>0</v>
      </c>
      <c r="AG333" s="5">
        <v>0</v>
      </c>
      <c r="AH333" s="5">
        <v>0</v>
      </c>
      <c r="AI333" s="5">
        <v>0</v>
      </c>
      <c r="AJ333" s="5">
        <v>0</v>
      </c>
      <c r="AK333" s="5">
        <v>0</v>
      </c>
      <c r="AL333" s="5">
        <v>0</v>
      </c>
      <c r="AM333" s="5">
        <v>0</v>
      </c>
      <c r="AN333" s="5">
        <v>0</v>
      </c>
      <c r="AO333" s="5">
        <v>0</v>
      </c>
      <c r="AP333" s="5">
        <v>0</v>
      </c>
      <c r="AQ333" s="5">
        <v>0</v>
      </c>
      <c r="AR333" s="5">
        <v>0</v>
      </c>
      <c r="AS333" s="5">
        <v>0</v>
      </c>
      <c r="AT333" s="5">
        <v>0</v>
      </c>
      <c r="AU333" s="5">
        <v>0</v>
      </c>
      <c r="AV333" s="5">
        <v>0</v>
      </c>
      <c r="AW333" s="5">
        <v>0</v>
      </c>
      <c r="AX333" s="5">
        <v>0</v>
      </c>
      <c r="AY333" s="5">
        <v>0</v>
      </c>
      <c r="AZ333" s="5">
        <v>0</v>
      </c>
      <c r="BA333" s="5">
        <v>0</v>
      </c>
      <c r="BB333" s="5">
        <v>0</v>
      </c>
      <c r="BC333" s="5">
        <v>0</v>
      </c>
      <c r="BD333" s="5">
        <v>0</v>
      </c>
      <c r="BE333" s="5">
        <v>0</v>
      </c>
      <c r="BF333" s="5">
        <v>0</v>
      </c>
      <c r="BG333" s="5">
        <v>0</v>
      </c>
      <c r="BH333" s="5">
        <v>0</v>
      </c>
      <c r="BI333" s="5">
        <v>0</v>
      </c>
      <c r="BJ333" s="5">
        <v>0</v>
      </c>
      <c r="BK333" s="5">
        <f>-BM266*$C$252/2</f>
        <v>-8.3140837840544879E-3</v>
      </c>
      <c r="BL333" s="5">
        <f>BM262-BM264/2</f>
        <v>0.15654754638671875</v>
      </c>
      <c r="BM333" s="5">
        <v>0</v>
      </c>
      <c r="BN333" s="5">
        <f>-2*BM262-BM266*$C$252+$C$250*BM262*$E$256</f>
        <v>-0.31647526474815746</v>
      </c>
      <c r="BO333" s="5">
        <f>BM266*$C$252/2</f>
        <v>8.3140837840544879E-3</v>
      </c>
      <c r="BP333" s="5">
        <f>BM262+BM264/2</f>
        <v>0.14331817626953125</v>
      </c>
      <c r="BQ333" s="5">
        <v>0</v>
      </c>
      <c r="BR333" s="5">
        <v>0</v>
      </c>
      <c r="BS333" s="5">
        <v>0</v>
      </c>
      <c r="BT333" s="5">
        <v>0</v>
      </c>
    </row>
    <row r="334" spans="2:72" x14ac:dyDescent="0.25">
      <c r="B334" s="1" t="s">
        <v>148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0</v>
      </c>
      <c r="AF334" s="5">
        <v>0</v>
      </c>
      <c r="AG334" s="5">
        <v>0</v>
      </c>
      <c r="AH334" s="5">
        <v>0</v>
      </c>
      <c r="AI334" s="5">
        <v>0</v>
      </c>
      <c r="AJ334" s="5">
        <v>0</v>
      </c>
      <c r="AK334" s="5">
        <v>0</v>
      </c>
      <c r="AL334" s="5">
        <v>0</v>
      </c>
      <c r="AM334" s="5">
        <v>0</v>
      </c>
      <c r="AN334" s="5">
        <v>0</v>
      </c>
      <c r="AO334" s="5">
        <v>0</v>
      </c>
      <c r="AP334" s="5">
        <v>0</v>
      </c>
      <c r="AQ334" s="5">
        <v>0</v>
      </c>
      <c r="AR334" s="5">
        <v>0</v>
      </c>
      <c r="AS334" s="5">
        <v>0</v>
      </c>
      <c r="AT334" s="5">
        <v>0</v>
      </c>
      <c r="AU334" s="5">
        <v>0</v>
      </c>
      <c r="AV334" s="5">
        <v>0</v>
      </c>
      <c r="AW334" s="5">
        <v>0</v>
      </c>
      <c r="AX334" s="5">
        <v>0</v>
      </c>
      <c r="AY334" s="5">
        <v>0</v>
      </c>
      <c r="AZ334" s="5">
        <v>0</v>
      </c>
      <c r="BA334" s="5">
        <v>0</v>
      </c>
      <c r="BB334" s="5">
        <v>0</v>
      </c>
      <c r="BC334" s="5">
        <v>0</v>
      </c>
      <c r="BD334" s="5">
        <v>0</v>
      </c>
      <c r="BE334" s="5">
        <v>0</v>
      </c>
      <c r="BF334" s="5">
        <v>0</v>
      </c>
      <c r="BG334" s="5">
        <v>0</v>
      </c>
      <c r="BH334" s="5">
        <v>0</v>
      </c>
      <c r="BI334" s="5">
        <v>0</v>
      </c>
      <c r="BJ334" s="5">
        <v>0</v>
      </c>
      <c r="BK334" s="5">
        <v>0</v>
      </c>
      <c r="BL334" s="5">
        <v>0</v>
      </c>
      <c r="BM334" s="5">
        <f>-BO268*$C$252/2+BO266*$C$252</f>
        <v>1.6383635692107372E-2</v>
      </c>
      <c r="BN334" s="5">
        <f>BO266*$C$252/2</f>
        <v>8.0695519080528841E-3</v>
      </c>
      <c r="BO334" s="5">
        <f>-2*BO266*$C$252+BO266*$C$256</f>
        <v>-3.2271952383741663E-2</v>
      </c>
      <c r="BP334" s="5">
        <f>-BO268*$C$252</f>
        <v>4.8906375200320513E-4</v>
      </c>
      <c r="BQ334" s="5">
        <f>BO268*$C$252/2+BO266*$C$252</f>
        <v>1.5894571940104164E-2</v>
      </c>
      <c r="BR334" s="5">
        <f>-BO266*$C$252/2</f>
        <v>-8.0695519080528841E-3</v>
      </c>
      <c r="BS334" s="5">
        <v>0</v>
      </c>
      <c r="BT334" s="5">
        <v>0</v>
      </c>
    </row>
    <row r="335" spans="2:72" x14ac:dyDescent="0.25">
      <c r="B335" s="1" t="s">
        <v>149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0</v>
      </c>
      <c r="AF335" s="5">
        <v>0</v>
      </c>
      <c r="AG335" s="5">
        <v>0</v>
      </c>
      <c r="AH335" s="5">
        <v>0</v>
      </c>
      <c r="AI335" s="5">
        <v>0</v>
      </c>
      <c r="AJ335" s="5">
        <v>0</v>
      </c>
      <c r="AK335" s="5">
        <v>0</v>
      </c>
      <c r="AL335" s="5">
        <v>0</v>
      </c>
      <c r="AM335" s="5">
        <v>0</v>
      </c>
      <c r="AN335" s="5">
        <v>0</v>
      </c>
      <c r="AO335" s="5">
        <v>0</v>
      </c>
      <c r="AP335" s="5">
        <v>0</v>
      </c>
      <c r="AQ335" s="5">
        <v>0</v>
      </c>
      <c r="AR335" s="5">
        <v>0</v>
      </c>
      <c r="AS335" s="5">
        <v>0</v>
      </c>
      <c r="AT335" s="5">
        <v>0</v>
      </c>
      <c r="AU335" s="5">
        <v>0</v>
      </c>
      <c r="AV335" s="5">
        <v>0</v>
      </c>
      <c r="AW335" s="5">
        <v>0</v>
      </c>
      <c r="AX335" s="5">
        <v>0</v>
      </c>
      <c r="AY335" s="5">
        <v>0</v>
      </c>
      <c r="AZ335" s="5">
        <v>0</v>
      </c>
      <c r="BA335" s="5">
        <v>0</v>
      </c>
      <c r="BB335" s="5">
        <v>0</v>
      </c>
      <c r="BC335" s="5">
        <v>0</v>
      </c>
      <c r="BD335" s="5">
        <v>0</v>
      </c>
      <c r="BE335" s="5">
        <v>0</v>
      </c>
      <c r="BF335" s="5">
        <v>0</v>
      </c>
      <c r="BG335" s="5">
        <v>0</v>
      </c>
      <c r="BH335" s="5">
        <v>0</v>
      </c>
      <c r="BI335" s="5">
        <v>0</v>
      </c>
      <c r="BJ335" s="5">
        <v>0</v>
      </c>
      <c r="BK335" s="5">
        <v>0</v>
      </c>
      <c r="BL335" s="5">
        <v>0</v>
      </c>
      <c r="BM335" s="5">
        <f>-BO266*$C$252/2</f>
        <v>-8.0695519080528841E-3</v>
      </c>
      <c r="BN335" s="5">
        <f>BO262-BO264/2</f>
        <v>0.14332008361816406</v>
      </c>
      <c r="BO335" s="5">
        <v>0</v>
      </c>
      <c r="BP335" s="5">
        <f>-2*BO262-BO266*$C$252+$C$250*BO262*$E$256</f>
        <v>-0.29029962517167779</v>
      </c>
      <c r="BQ335" s="5">
        <f>BO266*$C$252/2</f>
        <v>8.0695519080528841E-3</v>
      </c>
      <c r="BR335" s="5">
        <f>BO262+BO264/2</f>
        <v>0.13085746765136719</v>
      </c>
      <c r="BS335" s="5">
        <v>0</v>
      </c>
      <c r="BT335" s="5">
        <v>0</v>
      </c>
    </row>
    <row r="336" spans="2:72" x14ac:dyDescent="0.25">
      <c r="B336" s="1" t="s">
        <v>150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0</v>
      </c>
      <c r="AF336" s="5">
        <v>0</v>
      </c>
      <c r="AG336" s="5">
        <v>0</v>
      </c>
      <c r="AH336" s="5">
        <v>0</v>
      </c>
      <c r="AI336" s="5">
        <v>0</v>
      </c>
      <c r="AJ336" s="5">
        <v>0</v>
      </c>
      <c r="AK336" s="5">
        <v>0</v>
      </c>
      <c r="AL336" s="5">
        <v>0</v>
      </c>
      <c r="AM336" s="5">
        <v>0</v>
      </c>
      <c r="AN336" s="5">
        <v>0</v>
      </c>
      <c r="AO336" s="5">
        <v>0</v>
      </c>
      <c r="AP336" s="5">
        <v>0</v>
      </c>
      <c r="AQ336" s="5">
        <v>0</v>
      </c>
      <c r="AR336" s="5">
        <v>0</v>
      </c>
      <c r="AS336" s="5">
        <v>0</v>
      </c>
      <c r="AT336" s="5">
        <v>0</v>
      </c>
      <c r="AU336" s="5">
        <v>0</v>
      </c>
      <c r="AV336" s="5">
        <v>0</v>
      </c>
      <c r="AW336" s="5">
        <v>0</v>
      </c>
      <c r="AX336" s="5">
        <v>0</v>
      </c>
      <c r="AY336" s="5">
        <v>0</v>
      </c>
      <c r="AZ336" s="5">
        <v>0</v>
      </c>
      <c r="BA336" s="5">
        <v>0</v>
      </c>
      <c r="BB336" s="5">
        <v>0</v>
      </c>
      <c r="BC336" s="5">
        <v>0</v>
      </c>
      <c r="BD336" s="5">
        <v>0</v>
      </c>
      <c r="BE336" s="5">
        <v>0</v>
      </c>
      <c r="BF336" s="5">
        <v>0</v>
      </c>
      <c r="BG336" s="5">
        <v>0</v>
      </c>
      <c r="BH336" s="5">
        <v>0</v>
      </c>
      <c r="BI336" s="5">
        <v>0</v>
      </c>
      <c r="BJ336" s="5">
        <v>0</v>
      </c>
      <c r="BK336" s="5">
        <v>0</v>
      </c>
      <c r="BL336" s="5">
        <v>0</v>
      </c>
      <c r="BM336" s="5">
        <v>0</v>
      </c>
      <c r="BN336" s="5">
        <v>0</v>
      </c>
      <c r="BO336" s="5">
        <f>-BQ268*$C$252/2+BQ266*$C$252</f>
        <v>1.5894571940104168E-2</v>
      </c>
      <c r="BP336" s="5">
        <f>BQ266*$C$252/2</f>
        <v>7.825020032051282E-3</v>
      </c>
      <c r="BQ336" s="5">
        <f>-2*BQ266*$C$252+BQ266*$C$256</f>
        <v>-3.1294014432719189E-2</v>
      </c>
      <c r="BR336" s="5">
        <f>-BQ268*$C$252</f>
        <v>4.8906375200320513E-4</v>
      </c>
      <c r="BS336" s="5">
        <f>BQ268*$C$252/2+BQ266*$C$252</f>
        <v>1.5405508188100962E-2</v>
      </c>
      <c r="BT336" s="5">
        <f>-BQ266*$C$252/2</f>
        <v>-7.825020032051282E-3</v>
      </c>
    </row>
    <row r="337" spans="2:72" x14ac:dyDescent="0.25">
      <c r="B337" s="1" t="s">
        <v>151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  <c r="AF337" s="5">
        <v>0</v>
      </c>
      <c r="AG337" s="5">
        <v>0</v>
      </c>
      <c r="AH337" s="5">
        <v>0</v>
      </c>
      <c r="AI337" s="5">
        <v>0</v>
      </c>
      <c r="AJ337" s="5">
        <v>0</v>
      </c>
      <c r="AK337" s="5">
        <v>0</v>
      </c>
      <c r="AL337" s="5">
        <v>0</v>
      </c>
      <c r="AM337" s="5">
        <v>0</v>
      </c>
      <c r="AN337" s="5">
        <v>0</v>
      </c>
      <c r="AO337" s="5">
        <v>0</v>
      </c>
      <c r="AP337" s="5">
        <v>0</v>
      </c>
      <c r="AQ337" s="5">
        <v>0</v>
      </c>
      <c r="AR337" s="5">
        <v>0</v>
      </c>
      <c r="AS337" s="5">
        <v>0</v>
      </c>
      <c r="AT337" s="5">
        <v>0</v>
      </c>
      <c r="AU337" s="5">
        <v>0</v>
      </c>
      <c r="AV337" s="5">
        <v>0</v>
      </c>
      <c r="AW337" s="5">
        <v>0</v>
      </c>
      <c r="AX337" s="5">
        <v>0</v>
      </c>
      <c r="AY337" s="5">
        <v>0</v>
      </c>
      <c r="AZ337" s="5">
        <v>0</v>
      </c>
      <c r="BA337" s="5">
        <v>0</v>
      </c>
      <c r="BB337" s="5">
        <v>0</v>
      </c>
      <c r="BC337" s="5">
        <v>0</v>
      </c>
      <c r="BD337" s="5">
        <v>0</v>
      </c>
      <c r="BE337" s="5">
        <v>0</v>
      </c>
      <c r="BF337" s="5">
        <v>0</v>
      </c>
      <c r="BG337" s="5">
        <v>0</v>
      </c>
      <c r="BH337" s="5">
        <v>0</v>
      </c>
      <c r="BI337" s="5">
        <v>0</v>
      </c>
      <c r="BJ337" s="5">
        <v>0</v>
      </c>
      <c r="BK337" s="5">
        <v>0</v>
      </c>
      <c r="BL337" s="5">
        <v>0</v>
      </c>
      <c r="BM337" s="5">
        <v>0</v>
      </c>
      <c r="BN337" s="5">
        <v>0</v>
      </c>
      <c r="BO337" s="5">
        <f>-BQ266*$C$252/2</f>
        <v>-7.825020032051282E-3</v>
      </c>
      <c r="BP337" s="5">
        <f>BQ262-BQ264/2</f>
        <v>0.130859375</v>
      </c>
      <c r="BQ337" s="5">
        <v>0</v>
      </c>
      <c r="BR337" s="5">
        <f>-2*BQ262-BQ266*$C$252+$C$250*BQ262*$E$256</f>
        <v>-0.26563451188365861</v>
      </c>
      <c r="BS337" s="5">
        <f>BQ266*$C$252/2</f>
        <v>7.825020032051282E-3</v>
      </c>
      <c r="BT337" s="5">
        <f>BQ262+BQ264/2</f>
        <v>0.119140625</v>
      </c>
    </row>
    <row r="338" spans="2:72" x14ac:dyDescent="0.25">
      <c r="B338" s="1" t="s">
        <v>15</v>
      </c>
      <c r="C338" s="5">
        <v>0</v>
      </c>
      <c r="D338" s="5">
        <v>0</v>
      </c>
      <c r="E338" s="5">
        <v>1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0</v>
      </c>
      <c r="AH338" s="5">
        <v>0</v>
      </c>
      <c r="AI338" s="5">
        <v>0</v>
      </c>
      <c r="AJ338" s="5">
        <v>0</v>
      </c>
      <c r="AK338" s="5">
        <v>0</v>
      </c>
      <c r="AL338" s="5">
        <v>0</v>
      </c>
      <c r="AM338" s="5">
        <v>0</v>
      </c>
      <c r="AN338" s="5">
        <v>0</v>
      </c>
      <c r="AO338" s="5">
        <v>0</v>
      </c>
      <c r="AP338" s="5">
        <v>0</v>
      </c>
      <c r="AQ338" s="5">
        <v>0</v>
      </c>
      <c r="AR338" s="5">
        <v>0</v>
      </c>
      <c r="AS338" s="5">
        <v>0</v>
      </c>
      <c r="AT338" s="5">
        <v>0</v>
      </c>
      <c r="AU338" s="5">
        <v>0</v>
      </c>
      <c r="AV338" s="5">
        <v>0</v>
      </c>
      <c r="AW338" s="5">
        <v>0</v>
      </c>
      <c r="AX338" s="5">
        <v>0</v>
      </c>
      <c r="AY338" s="5">
        <v>0</v>
      </c>
      <c r="AZ338" s="5">
        <v>0</v>
      </c>
      <c r="BA338" s="5">
        <v>0</v>
      </c>
      <c r="BB338" s="5">
        <v>0</v>
      </c>
      <c r="BC338" s="5">
        <v>0</v>
      </c>
      <c r="BD338" s="5">
        <v>0</v>
      </c>
      <c r="BE338" s="5">
        <v>0</v>
      </c>
      <c r="BF338" s="5">
        <v>0</v>
      </c>
      <c r="BG338" s="5">
        <v>0</v>
      </c>
      <c r="BH338" s="5">
        <v>0</v>
      </c>
      <c r="BI338" s="5">
        <v>0</v>
      </c>
      <c r="BJ338" s="5">
        <v>0</v>
      </c>
      <c r="BK338" s="5">
        <v>0</v>
      </c>
      <c r="BL338" s="5">
        <v>0</v>
      </c>
      <c r="BM338" s="5">
        <v>0</v>
      </c>
      <c r="BN338" s="5">
        <v>0</v>
      </c>
      <c r="BO338" s="5">
        <v>0</v>
      </c>
      <c r="BP338" s="5">
        <v>0</v>
      </c>
      <c r="BQ338" s="5">
        <v>0</v>
      </c>
      <c r="BR338" s="5">
        <v>0</v>
      </c>
      <c r="BS338" s="5">
        <v>0</v>
      </c>
      <c r="BT338" s="5">
        <v>0</v>
      </c>
    </row>
    <row r="339" spans="2:72" x14ac:dyDescent="0.25">
      <c r="B339" s="1" t="s">
        <v>16</v>
      </c>
      <c r="C339" s="5">
        <v>0</v>
      </c>
      <c r="D339" s="5">
        <v>0</v>
      </c>
      <c r="E339" s="5">
        <v>0</v>
      </c>
      <c r="F339" s="5">
        <v>1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  <c r="AF339" s="5">
        <v>0</v>
      </c>
      <c r="AG339" s="5">
        <v>0</v>
      </c>
      <c r="AH339" s="5">
        <v>0</v>
      </c>
      <c r="AI339" s="5">
        <v>0</v>
      </c>
      <c r="AJ339" s="5">
        <v>0</v>
      </c>
      <c r="AK339" s="5">
        <v>0</v>
      </c>
      <c r="AL339" s="5">
        <v>0</v>
      </c>
      <c r="AM339" s="5">
        <v>0</v>
      </c>
      <c r="AN339" s="5">
        <v>0</v>
      </c>
      <c r="AO339" s="5">
        <v>0</v>
      </c>
      <c r="AP339" s="5">
        <v>0</v>
      </c>
      <c r="AQ339" s="5">
        <v>0</v>
      </c>
      <c r="AR339" s="5">
        <v>0</v>
      </c>
      <c r="AS339" s="5">
        <v>0</v>
      </c>
      <c r="AT339" s="5">
        <v>0</v>
      </c>
      <c r="AU339" s="5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>
        <v>0</v>
      </c>
      <c r="BB339" s="5">
        <v>0</v>
      </c>
      <c r="BC339" s="5">
        <v>0</v>
      </c>
      <c r="BD339" s="5">
        <v>0</v>
      </c>
      <c r="BE339" s="5">
        <v>0</v>
      </c>
      <c r="BF339" s="5">
        <v>0</v>
      </c>
      <c r="BG339" s="5">
        <v>0</v>
      </c>
      <c r="BH339" s="5">
        <v>0</v>
      </c>
      <c r="BI339" s="5">
        <v>0</v>
      </c>
      <c r="BJ339" s="5">
        <v>0</v>
      </c>
      <c r="BK339" s="5">
        <v>0</v>
      </c>
      <c r="BL339" s="5">
        <v>0</v>
      </c>
      <c r="BM339" s="5">
        <v>0</v>
      </c>
      <c r="BN339" s="5">
        <v>0</v>
      </c>
      <c r="BO339" s="5">
        <v>0</v>
      </c>
      <c r="BP339" s="5">
        <v>0</v>
      </c>
      <c r="BQ339" s="5">
        <v>0</v>
      </c>
      <c r="BR339" s="5">
        <v>0</v>
      </c>
      <c r="BS339" s="5">
        <v>0</v>
      </c>
      <c r="BT339" s="5">
        <v>0</v>
      </c>
    </row>
    <row r="340" spans="2:72" x14ac:dyDescent="0.25">
      <c r="B340" s="1" t="s">
        <v>152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  <c r="AF340" s="5">
        <v>0</v>
      </c>
      <c r="AG340" s="5">
        <v>0</v>
      </c>
      <c r="AH340" s="5">
        <v>0</v>
      </c>
      <c r="AI340" s="5">
        <v>0</v>
      </c>
      <c r="AJ340" s="5">
        <v>0</v>
      </c>
      <c r="AK340" s="5">
        <v>0</v>
      </c>
      <c r="AL340" s="5">
        <v>0</v>
      </c>
      <c r="AM340" s="5">
        <v>0</v>
      </c>
      <c r="AN340" s="5">
        <v>0</v>
      </c>
      <c r="AO340" s="5">
        <v>0</v>
      </c>
      <c r="AP340" s="5">
        <v>0</v>
      </c>
      <c r="AQ340" s="5">
        <v>0</v>
      </c>
      <c r="AR340" s="5">
        <v>0</v>
      </c>
      <c r="AS340" s="5">
        <v>0</v>
      </c>
      <c r="AT340" s="5">
        <v>0</v>
      </c>
      <c r="AU340" s="5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>
        <v>0</v>
      </c>
      <c r="BB340" s="5">
        <v>0</v>
      </c>
      <c r="BC340" s="5">
        <v>0</v>
      </c>
      <c r="BD340" s="5">
        <v>0</v>
      </c>
      <c r="BE340" s="5">
        <v>0</v>
      </c>
      <c r="BF340" s="5">
        <v>0</v>
      </c>
      <c r="BG340" s="5">
        <v>0</v>
      </c>
      <c r="BH340" s="5">
        <v>0</v>
      </c>
      <c r="BI340" s="5">
        <v>0</v>
      </c>
      <c r="BJ340" s="5">
        <v>0</v>
      </c>
      <c r="BK340" s="5">
        <v>0</v>
      </c>
      <c r="BL340" s="5">
        <v>0</v>
      </c>
      <c r="BM340" s="5">
        <v>0</v>
      </c>
      <c r="BN340" s="5">
        <v>0</v>
      </c>
      <c r="BO340" s="5">
        <v>0</v>
      </c>
      <c r="BP340" s="5">
        <v>1</v>
      </c>
      <c r="BQ340" s="5">
        <v>0</v>
      </c>
      <c r="BR340" s="5">
        <v>0</v>
      </c>
      <c r="BS340" s="5">
        <v>0</v>
      </c>
      <c r="BT340" s="5">
        <v>-1</v>
      </c>
    </row>
    <row r="341" spans="2:72" x14ac:dyDescent="0.25">
      <c r="B341" s="1" t="s">
        <v>153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  <c r="AF341" s="5">
        <v>0</v>
      </c>
      <c r="AG341" s="5">
        <v>0</v>
      </c>
      <c r="AH341" s="5">
        <v>0</v>
      </c>
      <c r="AI341" s="5">
        <v>0</v>
      </c>
      <c r="AJ341" s="5">
        <v>0</v>
      </c>
      <c r="AK341" s="5">
        <v>0</v>
      </c>
      <c r="AL341" s="5">
        <v>0</v>
      </c>
      <c r="AM341" s="5">
        <v>0</v>
      </c>
      <c r="AN341" s="5">
        <v>0</v>
      </c>
      <c r="AO341" s="5">
        <v>0</v>
      </c>
      <c r="AP341" s="5">
        <v>0</v>
      </c>
      <c r="AQ341" s="5">
        <v>0</v>
      </c>
      <c r="AR341" s="5">
        <v>0</v>
      </c>
      <c r="AS341" s="5">
        <v>0</v>
      </c>
      <c r="AT341" s="5">
        <v>0</v>
      </c>
      <c r="AU341" s="5">
        <v>0</v>
      </c>
      <c r="AV341" s="5">
        <v>0</v>
      </c>
      <c r="AW341" s="5">
        <v>0</v>
      </c>
      <c r="AX341" s="5">
        <v>0</v>
      </c>
      <c r="AY341" s="5">
        <v>0</v>
      </c>
      <c r="AZ341" s="5">
        <v>0</v>
      </c>
      <c r="BA341" s="5">
        <v>0</v>
      </c>
      <c r="BB341" s="5">
        <v>0</v>
      </c>
      <c r="BC341" s="5">
        <v>0</v>
      </c>
      <c r="BD341" s="5">
        <v>0</v>
      </c>
      <c r="BE341" s="5">
        <v>0</v>
      </c>
      <c r="BF341" s="5">
        <v>0</v>
      </c>
      <c r="BG341" s="5">
        <v>0</v>
      </c>
      <c r="BH341" s="5">
        <v>0</v>
      </c>
      <c r="BI341" s="5">
        <v>0</v>
      </c>
      <c r="BJ341" s="5">
        <v>0</v>
      </c>
      <c r="BK341" s="5">
        <v>0</v>
      </c>
      <c r="BL341" s="5">
        <v>0</v>
      </c>
      <c r="BM341" s="5">
        <v>0</v>
      </c>
      <c r="BN341" s="5">
        <v>0</v>
      </c>
      <c r="BO341" s="5">
        <v>-0.5</v>
      </c>
      <c r="BP341" s="5">
        <v>0</v>
      </c>
      <c r="BQ341" s="5">
        <v>0</v>
      </c>
      <c r="BR341" s="5">
        <v>-1</v>
      </c>
      <c r="BS341" s="5">
        <v>0.5</v>
      </c>
      <c r="BT341" s="5">
        <v>0</v>
      </c>
    </row>
    <row r="347" spans="2:72" ht="18.75" x14ac:dyDescent="0.25">
      <c r="B347" s="13" t="s">
        <v>197</v>
      </c>
    </row>
    <row r="348" spans="2:72" ht="18.75" x14ac:dyDescent="0.25">
      <c r="C348" s="2" t="s">
        <v>202</v>
      </c>
      <c r="D348" s="14"/>
      <c r="E348" s="15"/>
    </row>
    <row r="349" spans="2:72" x14ac:dyDescent="0.25">
      <c r="C349" s="23"/>
      <c r="D349" s="14"/>
      <c r="E349" s="15"/>
    </row>
    <row r="350" spans="2:72" x14ac:dyDescent="0.25">
      <c r="C350" s="16"/>
      <c r="D350" s="14"/>
    </row>
    <row r="351" spans="2:72" x14ac:dyDescent="0.25">
      <c r="B351" s="4" t="s">
        <v>59</v>
      </c>
      <c r="C351" s="6">
        <v>40</v>
      </c>
    </row>
    <row r="352" spans="2:72" x14ac:dyDescent="0.25">
      <c r="B352" s="9"/>
      <c r="C352" s="8">
        <f>1/C351</f>
        <v>2.5000000000000001E-2</v>
      </c>
    </row>
    <row r="353" spans="1:85" x14ac:dyDescent="0.25">
      <c r="B353" s="3"/>
    </row>
    <row r="354" spans="1:85" x14ac:dyDescent="0.25">
      <c r="C354" s="18">
        <f>C22</f>
        <v>3.1200000000000002E-2</v>
      </c>
    </row>
    <row r="355" spans="1:85" ht="20.25" x14ac:dyDescent="0.35">
      <c r="B355" s="19" t="s">
        <v>203</v>
      </c>
      <c r="C355" s="18">
        <f>C23</f>
        <v>0.01</v>
      </c>
    </row>
    <row r="357" spans="1:85" x14ac:dyDescent="0.25">
      <c r="C357" s="12">
        <f>C352*C352/C354</f>
        <v>2.0032051282051284E-2</v>
      </c>
    </row>
    <row r="358" spans="1:85" x14ac:dyDescent="0.25">
      <c r="C358" s="4"/>
    </row>
    <row r="359" spans="1:85" x14ac:dyDescent="0.25">
      <c r="A359" s="15"/>
      <c r="C359" s="20">
        <v>3.5638949290312882</v>
      </c>
      <c r="G359" s="17" t="s">
        <v>114</v>
      </c>
      <c r="H359" s="1">
        <f>1E+100*MDETERM(C377:CJ462)</f>
        <v>2.022565587901867E-4</v>
      </c>
    </row>
    <row r="360" spans="1:85" x14ac:dyDescent="0.25">
      <c r="C360" s="4"/>
      <c r="F360" s="21" t="s">
        <v>189</v>
      </c>
      <c r="G360" s="21" t="s">
        <v>190</v>
      </c>
      <c r="H360" s="21" t="s">
        <v>115</v>
      </c>
      <c r="I360" s="21" t="s">
        <v>116</v>
      </c>
      <c r="J360" s="21" t="s">
        <v>119</v>
      </c>
      <c r="K360" s="21" t="s">
        <v>154</v>
      </c>
      <c r="L360" s="21">
        <v>41</v>
      </c>
    </row>
    <row r="361" spans="1:85" x14ac:dyDescent="0.25">
      <c r="B361" s="7"/>
      <c r="C361" s="20">
        <f>C352*C352*C352*C352*C359*C359</f>
        <v>4.9614636973339586E-6</v>
      </c>
      <c r="E361" s="20">
        <f>C352*C352*C359*C359</f>
        <v>7.9383419157343336E-3</v>
      </c>
      <c r="F361" s="21" t="s">
        <v>191</v>
      </c>
      <c r="G361" s="22" t="s">
        <v>192</v>
      </c>
      <c r="H361" s="5">
        <v>3.68386561202772</v>
      </c>
      <c r="I361" s="5">
        <v>3.5894610558544935</v>
      </c>
      <c r="J361" s="5">
        <v>3.5724899577104683</v>
      </c>
      <c r="K361" s="5">
        <v>3.5666069898049582</v>
      </c>
      <c r="L361" s="5">
        <v>3.5638949290312882</v>
      </c>
    </row>
    <row r="362" spans="1:85" x14ac:dyDescent="0.25">
      <c r="B362" s="7"/>
      <c r="C362" s="4"/>
      <c r="D362" s="3"/>
      <c r="E362" s="8"/>
    </row>
    <row r="363" spans="1:85" x14ac:dyDescent="0.25">
      <c r="B363" s="7"/>
      <c r="C363" s="7">
        <f>C31</f>
        <v>0.5</v>
      </c>
      <c r="D363" s="3"/>
      <c r="E363" s="8"/>
    </row>
    <row r="364" spans="1:85" x14ac:dyDescent="0.25">
      <c r="D364" s="16" t="s">
        <v>60</v>
      </c>
      <c r="E364" s="21">
        <v>1</v>
      </c>
      <c r="F364" s="21"/>
      <c r="G364" s="21">
        <v>2</v>
      </c>
      <c r="H364" s="21"/>
      <c r="I364" s="21">
        <v>3</v>
      </c>
      <c r="J364" s="21"/>
      <c r="K364" s="21">
        <v>4</v>
      </c>
      <c r="L364" s="21"/>
      <c r="M364" s="21">
        <v>5</v>
      </c>
      <c r="N364" s="21"/>
      <c r="O364" s="21">
        <v>6</v>
      </c>
      <c r="P364" s="21"/>
      <c r="Q364" s="21">
        <v>7</v>
      </c>
      <c r="R364" s="21"/>
      <c r="S364" s="21">
        <v>8</v>
      </c>
      <c r="T364" s="21"/>
      <c r="U364" s="21">
        <v>9</v>
      </c>
      <c r="W364" s="21">
        <v>10</v>
      </c>
      <c r="X364" s="21"/>
      <c r="Y364" s="21">
        <v>11</v>
      </c>
      <c r="Z364" s="21"/>
      <c r="AA364" s="21">
        <v>12</v>
      </c>
      <c r="AB364" s="21"/>
      <c r="AC364" s="21">
        <v>13</v>
      </c>
      <c r="AD364" s="21"/>
      <c r="AE364" s="21">
        <v>14</v>
      </c>
      <c r="AF364" s="21"/>
      <c r="AG364" s="21">
        <v>15</v>
      </c>
      <c r="AH364" s="21"/>
      <c r="AI364" s="21">
        <v>16</v>
      </c>
      <c r="AJ364" s="21"/>
      <c r="AK364" s="21">
        <v>17</v>
      </c>
      <c r="AL364" s="21"/>
      <c r="AM364" s="21">
        <v>18</v>
      </c>
      <c r="AN364" s="21"/>
      <c r="AO364" s="21">
        <v>19</v>
      </c>
      <c r="AP364" s="21"/>
      <c r="AQ364" s="21">
        <v>20</v>
      </c>
      <c r="AR364" s="21"/>
      <c r="AS364" s="21">
        <v>21</v>
      </c>
      <c r="AT364" s="21"/>
      <c r="AU364" s="21">
        <v>22</v>
      </c>
      <c r="AV364" s="21"/>
      <c r="AW364" s="21">
        <v>23</v>
      </c>
      <c r="AX364" s="21"/>
      <c r="AY364" s="21">
        <v>24</v>
      </c>
      <c r="AZ364" s="21"/>
      <c r="BA364" s="21">
        <v>25</v>
      </c>
      <c r="BB364" s="21"/>
      <c r="BC364" s="21">
        <v>26</v>
      </c>
      <c r="BE364" s="21">
        <v>27</v>
      </c>
      <c r="BF364" s="21"/>
      <c r="BG364" s="21">
        <v>28</v>
      </c>
      <c r="BH364" s="21"/>
      <c r="BI364" s="21">
        <v>29</v>
      </c>
      <c r="BJ364" s="21"/>
      <c r="BK364" s="21">
        <v>30</v>
      </c>
      <c r="BL364" s="21"/>
      <c r="BM364" s="21">
        <v>31</v>
      </c>
      <c r="BN364" s="21"/>
      <c r="BO364" s="21">
        <v>32</v>
      </c>
      <c r="BP364" s="21"/>
      <c r="BQ364" s="21">
        <v>33</v>
      </c>
      <c r="BS364" s="21">
        <v>34</v>
      </c>
      <c r="BT364" s="21"/>
      <c r="BU364" s="21">
        <v>35</v>
      </c>
      <c r="BV364" s="21"/>
      <c r="BW364" s="21">
        <v>36</v>
      </c>
      <c r="BX364" s="21"/>
      <c r="BY364" s="21">
        <v>37</v>
      </c>
      <c r="BZ364" s="21"/>
      <c r="CA364" s="21">
        <v>38</v>
      </c>
      <c r="CB364" s="21"/>
      <c r="CC364" s="21">
        <v>39</v>
      </c>
      <c r="CD364" s="21"/>
      <c r="CE364" s="21">
        <v>40</v>
      </c>
      <c r="CF364" s="21"/>
      <c r="CG364" s="21">
        <v>41</v>
      </c>
    </row>
    <row r="365" spans="1:85" x14ac:dyDescent="0.25">
      <c r="E365" s="5">
        <v>0</v>
      </c>
      <c r="F365" s="5"/>
      <c r="G365" s="5">
        <f>1/C351</f>
        <v>2.5000000000000001E-2</v>
      </c>
      <c r="H365" s="5"/>
      <c r="I365" s="5">
        <f>2/C351</f>
        <v>0.05</v>
      </c>
      <c r="J365" s="5"/>
      <c r="K365" s="5">
        <f>3/C351</f>
        <v>7.4999999999999997E-2</v>
      </c>
      <c r="L365" s="5"/>
      <c r="M365" s="5">
        <f>4/C351</f>
        <v>0.1</v>
      </c>
      <c r="N365" s="5"/>
      <c r="O365" s="5">
        <f>5/C351</f>
        <v>0.125</v>
      </c>
      <c r="P365" s="5"/>
      <c r="Q365" s="5">
        <f>6/C351</f>
        <v>0.15</v>
      </c>
      <c r="R365" s="5"/>
      <c r="S365" s="5">
        <f>7/C351</f>
        <v>0.17499999999999999</v>
      </c>
      <c r="T365" s="5"/>
      <c r="U365" s="5">
        <f>8/C351</f>
        <v>0.2</v>
      </c>
      <c r="W365" s="5">
        <f>9/C351</f>
        <v>0.22500000000000001</v>
      </c>
      <c r="X365" s="5"/>
      <c r="Y365" s="5">
        <f>10/C351</f>
        <v>0.25</v>
      </c>
      <c r="Z365" s="5"/>
      <c r="AA365" s="5">
        <f>11/C351</f>
        <v>0.27500000000000002</v>
      </c>
      <c r="AB365" s="5"/>
      <c r="AC365" s="5">
        <f>12/C351</f>
        <v>0.3</v>
      </c>
      <c r="AD365" s="5"/>
      <c r="AE365" s="5">
        <f>13/C351</f>
        <v>0.32500000000000001</v>
      </c>
      <c r="AF365" s="5"/>
      <c r="AG365" s="5">
        <f>14/C351</f>
        <v>0.35</v>
      </c>
      <c r="AH365" s="5"/>
      <c r="AI365" s="5">
        <f>15/C351</f>
        <v>0.375</v>
      </c>
      <c r="AJ365" s="5"/>
      <c r="AK365" s="5">
        <f>16/C351</f>
        <v>0.4</v>
      </c>
      <c r="AL365" s="5"/>
      <c r="AM365" s="5">
        <f>17/C351</f>
        <v>0.42499999999999999</v>
      </c>
      <c r="AO365" s="5">
        <f>18/C351</f>
        <v>0.45</v>
      </c>
      <c r="AP365" s="5"/>
      <c r="AQ365" s="5">
        <f>19/C351</f>
        <v>0.47499999999999998</v>
      </c>
      <c r="AR365" s="5"/>
      <c r="AS365" s="5">
        <f>20/C351</f>
        <v>0.5</v>
      </c>
      <c r="AT365" s="5"/>
      <c r="AU365" s="5">
        <f>21/C351</f>
        <v>0.52500000000000002</v>
      </c>
      <c r="AV365" s="5"/>
      <c r="AW365" s="5">
        <f>22/C351</f>
        <v>0.55000000000000004</v>
      </c>
      <c r="AX365" s="5"/>
      <c r="AY365" s="5">
        <f>23/C351</f>
        <v>0.57499999999999996</v>
      </c>
      <c r="AZ365" s="5"/>
      <c r="BA365" s="5">
        <f>24/C351</f>
        <v>0.6</v>
      </c>
      <c r="BC365" s="5">
        <f>25/C351</f>
        <v>0.625</v>
      </c>
      <c r="BD365" s="5"/>
      <c r="BE365" s="5">
        <f>26/C351</f>
        <v>0.65</v>
      </c>
      <c r="BF365" s="5"/>
      <c r="BG365" s="5">
        <f>27/C351</f>
        <v>0.67500000000000004</v>
      </c>
      <c r="BH365" s="5"/>
      <c r="BI365" s="5">
        <f>28/C351</f>
        <v>0.7</v>
      </c>
      <c r="BJ365" s="5"/>
      <c r="BK365" s="5">
        <f>29/C351</f>
        <v>0.72499999999999998</v>
      </c>
      <c r="BL365" s="5"/>
      <c r="BM365" s="5">
        <f>30/C351</f>
        <v>0.75</v>
      </c>
      <c r="BN365" s="5"/>
      <c r="BO365" s="5">
        <f>31/C351</f>
        <v>0.77500000000000002</v>
      </c>
      <c r="BP365" s="5"/>
      <c r="BQ365" s="5">
        <f>32/C351</f>
        <v>0.8</v>
      </c>
      <c r="BS365" s="5">
        <f>33/C351</f>
        <v>0.82499999999999996</v>
      </c>
      <c r="BT365" s="5"/>
      <c r="BU365" s="5">
        <f>34/C351</f>
        <v>0.85</v>
      </c>
      <c r="BV365" s="5"/>
      <c r="BW365" s="5">
        <f>35/C351</f>
        <v>0.875</v>
      </c>
      <c r="BX365" s="5"/>
      <c r="BY365" s="5">
        <f>36/C351</f>
        <v>0.9</v>
      </c>
      <c r="BZ365" s="5"/>
      <c r="CA365" s="5">
        <f>37/C351</f>
        <v>0.92500000000000004</v>
      </c>
      <c r="CB365" s="5"/>
      <c r="CC365" s="5">
        <f>38/C351</f>
        <v>0.95</v>
      </c>
      <c r="CD365" s="5"/>
      <c r="CE365" s="5">
        <f>39/C351</f>
        <v>0.97499999999999998</v>
      </c>
      <c r="CF365" s="5"/>
      <c r="CG365" s="5">
        <f>40/C351</f>
        <v>1</v>
      </c>
    </row>
    <row r="366" spans="1:85" x14ac:dyDescent="0.25">
      <c r="W366" s="5"/>
    </row>
    <row r="367" spans="1:85" x14ac:dyDescent="0.25">
      <c r="E367" s="5">
        <f>POWER(1-$C$363*E365,3)</f>
        <v>1</v>
      </c>
      <c r="F367" s="11"/>
      <c r="G367" s="5">
        <f>POWER(1-$C$363*G365,3)</f>
        <v>0.96296679687500009</v>
      </c>
      <c r="H367" s="11"/>
      <c r="I367" s="5">
        <f>POWER(1-$C$363*I365,3)</f>
        <v>0.92685937499999993</v>
      </c>
      <c r="J367" s="11"/>
      <c r="K367" s="5">
        <f>POWER(1-$C$363*K365,3)</f>
        <v>0.89166601562500014</v>
      </c>
      <c r="L367" s="11"/>
      <c r="M367" s="5">
        <f>POWER(1-$C$363*M365,3)</f>
        <v>0.85737499999999989</v>
      </c>
      <c r="N367" s="11"/>
      <c r="O367" s="5">
        <f>POWER(1-$C$363*O365,3)</f>
        <v>0.823974609375</v>
      </c>
      <c r="P367" s="11"/>
      <c r="Q367" s="5">
        <f>POWER(1-$C$363*Q365,3)</f>
        <v>0.79145312500000009</v>
      </c>
      <c r="R367" s="11"/>
      <c r="S367" s="5">
        <f>POWER(1-$C$363*S365,3)</f>
        <v>0.75979882812499999</v>
      </c>
      <c r="T367" s="11"/>
      <c r="U367" s="5">
        <f>POWER(1-$C$363*U365,3)</f>
        <v>0.72900000000000009</v>
      </c>
      <c r="W367" s="5">
        <f>POWER(1-$C$363*W365,3)</f>
        <v>0.69904492187499989</v>
      </c>
      <c r="Y367" s="5">
        <f>POWER(1-$C$363*Y365,3)</f>
        <v>0.669921875</v>
      </c>
      <c r="AA367" s="5">
        <f>POWER(1-$C$363*AA365,3)</f>
        <v>0.64161914062500014</v>
      </c>
      <c r="AC367" s="5">
        <f>POWER(1-$C$363*AC365,3)</f>
        <v>0.61412499999999992</v>
      </c>
      <c r="AE367" s="5">
        <f>POWER(1-$C$363*AE365,3)</f>
        <v>0.58742773437500007</v>
      </c>
      <c r="AG367" s="5">
        <f>POWER(1-$C$363*AG365,3)</f>
        <v>0.56151562499999996</v>
      </c>
      <c r="AI367" s="5">
        <f>POWER(1-$C$363*AI365,3)</f>
        <v>0.536376953125</v>
      </c>
      <c r="AK367" s="5">
        <f>POWER(1-$C$363*AK365,3)</f>
        <v>0.51200000000000012</v>
      </c>
      <c r="AM367" s="5">
        <f>POWER(1-$C$363*AM365,3)</f>
        <v>0.48837304687499994</v>
      </c>
      <c r="AO367" s="5">
        <f>POWER(1-$C$363*AO365,3)</f>
        <v>0.46548437500000006</v>
      </c>
      <c r="AQ367" s="5">
        <f>POWER(1-$C$363*AQ365,3)</f>
        <v>0.44332226562499988</v>
      </c>
      <c r="AS367" s="5">
        <f>POWER(1-$C$363*AS365,3)</f>
        <v>0.421875</v>
      </c>
      <c r="AU367" s="5">
        <f>POWER(1-$C$363*AU365,3)</f>
        <v>0.40113085937500004</v>
      </c>
      <c r="AW367" s="5">
        <f>POWER(1-$C$363*AW365,3)</f>
        <v>0.38107812499999999</v>
      </c>
      <c r="AY367" s="5">
        <f>POWER(1-$C$363*AY365,3)</f>
        <v>0.36170507812500002</v>
      </c>
      <c r="BA367" s="5">
        <f>POWER(1-$C$363*BA365,3)</f>
        <v>0.34299999999999992</v>
      </c>
      <c r="BC367" s="5">
        <f>POWER(1-$C$363*BC365,3)</f>
        <v>0.324951171875</v>
      </c>
      <c r="BE367" s="5">
        <f>POWER(1-$C$363*BE365,3)</f>
        <v>0.30754687500000005</v>
      </c>
      <c r="BG367" s="5">
        <f>POWER(1-$C$363*BG365,3)</f>
        <v>0.29077539062499996</v>
      </c>
      <c r="BI367" s="5">
        <f>POWER(1-$C$363*BI365,3)</f>
        <v>0.27462500000000006</v>
      </c>
      <c r="BK367" s="5">
        <f>POWER(1-$C$363*BK365,3)</f>
        <v>0.25908398437499996</v>
      </c>
      <c r="BM367" s="5">
        <f>POWER(1-$C$363*BM365,3)</f>
        <v>0.244140625</v>
      </c>
      <c r="BO367" s="5">
        <f>POWER(1-$C$363*BO365,3)</f>
        <v>0.22978320312500006</v>
      </c>
      <c r="BQ367" s="5">
        <f>POWER(1-$C$363*BQ365,3)</f>
        <v>0.216</v>
      </c>
      <c r="BS367" s="5">
        <f>POWER(1-$C$363*BS365,3)</f>
        <v>0.20277929687500004</v>
      </c>
      <c r="BU367" s="5">
        <f>POWER(1-$C$363*BU365,3)</f>
        <v>0.19010937499999994</v>
      </c>
      <c r="BW367" s="5">
        <f>POWER(1-$C$363*BW365,3)</f>
        <v>0.177978515625</v>
      </c>
      <c r="BY367" s="5">
        <f>POWER(1-$C$363*BY365,3)</f>
        <v>0.16637500000000005</v>
      </c>
      <c r="CA367" s="5">
        <f>POWER(1-$C$363*CA365,3)</f>
        <v>0.15528710937499998</v>
      </c>
      <c r="CC367" s="5">
        <f>POWER(1-$C$363*CC365,3)</f>
        <v>0.14470312500000002</v>
      </c>
      <c r="CE367" s="5">
        <f>POWER(1-$C$363*CE365,3)</f>
        <v>0.13461132812499998</v>
      </c>
      <c r="CG367" s="5">
        <f>POWER(1-$C$363*CG365,3)</f>
        <v>0.125</v>
      </c>
    </row>
    <row r="368" spans="1:85" x14ac:dyDescent="0.25"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21"/>
      <c r="W368" s="5"/>
      <c r="X368" s="21"/>
      <c r="Y368" s="5"/>
      <c r="AA368" s="5"/>
      <c r="AC368" s="5"/>
      <c r="AE368" s="5"/>
      <c r="AG368" s="5"/>
      <c r="AI368" s="5"/>
      <c r="AK368" s="5"/>
      <c r="AM368" s="5"/>
      <c r="AO368" s="5"/>
      <c r="AQ368" s="5"/>
      <c r="AS368" s="5"/>
      <c r="AU368" s="5"/>
      <c r="AW368" s="5"/>
      <c r="AY368" s="5"/>
      <c r="BA368" s="5"/>
      <c r="BC368" s="5"/>
      <c r="BE368" s="5"/>
      <c r="BG368" s="5"/>
      <c r="BI368" s="5"/>
      <c r="BK368" s="5"/>
      <c r="BM368" s="5"/>
      <c r="BO368" s="5"/>
      <c r="BQ368" s="5"/>
      <c r="BS368" s="5"/>
      <c r="BU368" s="5"/>
      <c r="BW368" s="5"/>
      <c r="BY368" s="5"/>
      <c r="CA368" s="5"/>
      <c r="CC368" s="5"/>
      <c r="CE368" s="5"/>
      <c r="CG368" s="5"/>
    </row>
    <row r="369" spans="2:88" x14ac:dyDescent="0.25">
      <c r="E369" s="5">
        <f>-3*$C$352*$C$363*POWER(1-$C$363*E365,2)</f>
        <v>-3.7500000000000006E-2</v>
      </c>
      <c r="F369" s="5"/>
      <c r="G369" s="5">
        <f>-3*$C$352*$C$363*POWER(1-$C$363*G365,2)</f>
        <v>-3.6568359375000005E-2</v>
      </c>
      <c r="H369" s="5"/>
      <c r="I369" s="5">
        <f>-3*$C$352*$C$363*POWER(1-$C$363*I365,2)</f>
        <v>-3.5648437500000005E-2</v>
      </c>
      <c r="J369" s="5"/>
      <c r="K369" s="5">
        <f>-3*$C$352*$C$363*POWER(1-$C$363*K365,2)</f>
        <v>-3.4740234375000012E-2</v>
      </c>
      <c r="L369" s="5"/>
      <c r="M369" s="5">
        <f>-3*$C$352*$C$363*POWER(1-$C$363*M365,2)</f>
        <v>-3.3843750000000006E-2</v>
      </c>
      <c r="N369" s="5"/>
      <c r="O369" s="5">
        <f>-3*$C$352*$C$363*POWER(1-$C$363*O365,2)</f>
        <v>-3.2958984375000007E-2</v>
      </c>
      <c r="P369" s="5"/>
      <c r="Q369" s="5">
        <f>-3*$C$352*$C$363*POWER(1-$C$363*Q365,2)</f>
        <v>-3.2085937500000009E-2</v>
      </c>
      <c r="R369" s="5"/>
      <c r="S369" s="5">
        <f>-3*$C$352*$C$363*POWER(1-$C$363*S365,2)</f>
        <v>-3.1224609375000004E-2</v>
      </c>
      <c r="T369" s="5"/>
      <c r="U369" s="5">
        <f>-3*$C$352*$C$363*POWER(1-$C$363*U365,2)</f>
        <v>-3.0375000000000006E-2</v>
      </c>
      <c r="V369" s="21"/>
      <c r="W369" s="5">
        <f>-3*$C$352*$C$363*POWER(1-$C$363*W365,2)</f>
        <v>-2.9537109375000002E-2</v>
      </c>
      <c r="X369" s="21"/>
      <c r="Y369" s="5">
        <f>-3*$C$352*$C$363*POWER(1-$C$363*Y365,2)</f>
        <v>-2.8710937500000006E-2</v>
      </c>
      <c r="AA369" s="5">
        <f>-3*$C$352*$C$363*POWER(1-$C$363*AA365,2)</f>
        <v>-2.7896484375000009E-2</v>
      </c>
      <c r="AC369" s="5">
        <f>-3*$C$352*$C$363*POWER(1-$C$363*AC365,2)</f>
        <v>-2.709375E-2</v>
      </c>
      <c r="AE369" s="5">
        <f>-3*$C$352*$C$363*POWER(1-$C$363*AE365,2)</f>
        <v>-2.6302734375000004E-2</v>
      </c>
      <c r="AG369" s="5">
        <f>-3*$C$352*$C$363*POWER(1-$C$363*AG365,2)</f>
        <v>-2.5523437499999999E-2</v>
      </c>
      <c r="AI369" s="5">
        <f>-3*$C$352*$C$363*POWER(1-$C$363*AI365,2)</f>
        <v>-2.4755859375000005E-2</v>
      </c>
      <c r="AK369" s="5">
        <f>-3*$C$352*$C$363*POWER(1-$C$363*AK365,2)</f>
        <v>-2.4000000000000007E-2</v>
      </c>
      <c r="AM369" s="5">
        <f>-3*$C$352*$C$363*POWER(1-$C$363*AM365,2)</f>
        <v>-2.3255859375000004E-2</v>
      </c>
      <c r="AO369" s="5">
        <f>-3*$C$352*$C$363*POWER(1-$C$363*AO365,2)</f>
        <v>-2.2523437500000007E-2</v>
      </c>
      <c r="AQ369" s="5">
        <f>-3*$C$352*$C$363*POWER(1-$C$363*AQ365,2)</f>
        <v>-2.1802734375E-2</v>
      </c>
      <c r="AS369" s="5">
        <f>-3*$C$352*$C$363*POWER(1-$C$363*AS365,2)</f>
        <v>-2.1093750000000001E-2</v>
      </c>
      <c r="AU369" s="5">
        <f>-3*$C$352*$C$363*POWER(1-$C$363*AU365,2)</f>
        <v>-2.0396484375000003E-2</v>
      </c>
      <c r="AW369" s="5">
        <f>-3*$C$352*$C$363*POWER(1-$C$363*AW365,2)</f>
        <v>-1.9710937500000004E-2</v>
      </c>
      <c r="AY369" s="5">
        <f>-3*$C$352*$C$363*POWER(1-$C$363*AY365,2)</f>
        <v>-1.9037109375000003E-2</v>
      </c>
      <c r="BA369" s="5">
        <f>-3*$C$352*$C$363*POWER(1-$C$363*BA365,2)</f>
        <v>-1.8374999999999999E-2</v>
      </c>
      <c r="BC369" s="5">
        <f>-3*$C$352*$C$363*POWER(1-$C$363*BC365,2)</f>
        <v>-1.7724609375000002E-2</v>
      </c>
      <c r="BE369" s="5">
        <f>-3*$C$352*$C$363*POWER(1-$C$363*BE365,2)</f>
        <v>-1.7085937500000006E-2</v>
      </c>
      <c r="BG369" s="5">
        <f>-3*$C$352*$C$363*POWER(1-$C$363*BG365,2)</f>
        <v>-1.6458984375000003E-2</v>
      </c>
      <c r="BI369" s="5">
        <f>-3*$C$352*$C$363*POWER(1-$C$363*BI365,2)</f>
        <v>-1.5843750000000004E-2</v>
      </c>
      <c r="BK369" s="5">
        <f>-3*$C$352*$C$363*POWER(1-$C$363*BK365,2)</f>
        <v>-1.5240234375000002E-2</v>
      </c>
      <c r="BM369" s="5">
        <f>-3*$C$352*$C$363*POWER(1-$C$363*BM365,2)</f>
        <v>-1.4648437500000002E-2</v>
      </c>
      <c r="BO369" s="5">
        <f>-3*$C$352*$C$363*POWER(1-$C$363*BO365,2)</f>
        <v>-1.4068359375000006E-2</v>
      </c>
      <c r="BQ369" s="5">
        <f>-3*$C$352*$C$363*POWER(1-$C$363*BQ365,2)</f>
        <v>-1.3500000000000002E-2</v>
      </c>
      <c r="BS369" s="5">
        <f>-3*$C$352*$C$363*POWER(1-$C$363*BS365,2)</f>
        <v>-1.2943359375000005E-2</v>
      </c>
      <c r="BU369" s="5">
        <f>-3*$C$352*$C$363*POWER(1-$C$363*BU365,2)</f>
        <v>-1.23984375E-2</v>
      </c>
      <c r="BW369" s="5">
        <f>-3*$C$352*$C$363*POWER(1-$C$363*BW365,2)</f>
        <v>-1.1865234375000002E-2</v>
      </c>
      <c r="BY369" s="5">
        <f>-3*$C$352*$C$363*POWER(1-$C$363*BY365,2)</f>
        <v>-1.1343750000000003E-2</v>
      </c>
      <c r="CA369" s="5">
        <f>-3*$C$352*$C$363*POWER(1-$C$363*CA365,2)</f>
        <v>-1.0833984375000001E-2</v>
      </c>
      <c r="CC369" s="5">
        <f>-3*$C$352*$C$363*POWER(1-$C$363*CC365,2)</f>
        <v>-1.0335937500000001E-2</v>
      </c>
      <c r="CE369" s="5">
        <f>-3*$C$352*$C$363*POWER(1-$C$363*CE365,2)</f>
        <v>-9.8496093750000003E-3</v>
      </c>
      <c r="CG369" s="5">
        <f>-3*$C$352*$C$363*POWER(1-$C$363*CG365,2)</f>
        <v>-9.3750000000000014E-3</v>
      </c>
    </row>
    <row r="370" spans="2:88" x14ac:dyDescent="0.25"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W370" s="11"/>
      <c r="Y370" s="11"/>
      <c r="AA370" s="11"/>
      <c r="AC370" s="11"/>
      <c r="AE370" s="11"/>
      <c r="AG370" s="11"/>
      <c r="AI370" s="11"/>
      <c r="AK370" s="11"/>
      <c r="AM370" s="11"/>
      <c r="AO370" s="11"/>
      <c r="AQ370" s="11"/>
      <c r="AS370" s="11"/>
      <c r="AU370" s="11"/>
      <c r="AW370" s="11"/>
      <c r="AY370" s="11"/>
      <c r="BA370" s="11"/>
      <c r="BC370" s="11"/>
      <c r="BE370" s="11"/>
      <c r="BG370" s="11"/>
      <c r="BI370" s="11"/>
      <c r="BK370" s="11"/>
      <c r="BM370" s="11"/>
      <c r="BO370" s="11"/>
      <c r="BQ370" s="11"/>
      <c r="BS370" s="11"/>
      <c r="BU370" s="11"/>
      <c r="BW370" s="11"/>
      <c r="BY370" s="11"/>
      <c r="CA370" s="11"/>
      <c r="CC370" s="11"/>
      <c r="CE370" s="11"/>
      <c r="CG370" s="11"/>
    </row>
    <row r="371" spans="2:88" x14ac:dyDescent="0.25">
      <c r="E371" s="5">
        <f>1-$C$363*E365</f>
        <v>1</v>
      </c>
      <c r="F371" s="5"/>
      <c r="G371" s="5">
        <f>1-$C$363*G365</f>
        <v>0.98750000000000004</v>
      </c>
      <c r="H371" s="5"/>
      <c r="I371" s="5">
        <f>1-$C$363*I365</f>
        <v>0.97499999999999998</v>
      </c>
      <c r="J371" s="5"/>
      <c r="K371" s="5">
        <f>1-$C$363*K365</f>
        <v>0.96250000000000002</v>
      </c>
      <c r="L371" s="5"/>
      <c r="M371" s="5">
        <f>1-$C$363*M365</f>
        <v>0.95</v>
      </c>
      <c r="N371" s="5"/>
      <c r="O371" s="5">
        <f>1-$C$363*O365</f>
        <v>0.9375</v>
      </c>
      <c r="P371" s="5"/>
      <c r="Q371" s="5">
        <f>1-$C$363*Q365</f>
        <v>0.92500000000000004</v>
      </c>
      <c r="R371" s="5"/>
      <c r="S371" s="5">
        <f>1-$C$363*S365</f>
        <v>0.91249999999999998</v>
      </c>
      <c r="T371" s="5"/>
      <c r="U371" s="5">
        <f>1-$C$363*U365</f>
        <v>0.9</v>
      </c>
      <c r="W371" s="5">
        <f>1-$C$363*W365</f>
        <v>0.88749999999999996</v>
      </c>
      <c r="Y371" s="5">
        <f>1-$C$363*Y365</f>
        <v>0.875</v>
      </c>
      <c r="AA371" s="5">
        <f>1-$C$363*AA365</f>
        <v>0.86250000000000004</v>
      </c>
      <c r="AC371" s="5">
        <f>1-$C$363*AC365</f>
        <v>0.85</v>
      </c>
      <c r="AE371" s="5">
        <f>1-$C$363*AE365</f>
        <v>0.83750000000000002</v>
      </c>
      <c r="AG371" s="5">
        <f>1-$C$363*AG365</f>
        <v>0.82499999999999996</v>
      </c>
      <c r="AI371" s="5">
        <f>1-$C$363*AI365</f>
        <v>0.8125</v>
      </c>
      <c r="AK371" s="5">
        <f>1-$C$363*AK365</f>
        <v>0.8</v>
      </c>
      <c r="AM371" s="5">
        <f>1-$C$363*AM365</f>
        <v>0.78749999999999998</v>
      </c>
      <c r="AO371" s="5">
        <f>1-$C$363*AO365</f>
        <v>0.77500000000000002</v>
      </c>
      <c r="AQ371" s="5">
        <f>1-$C$363*AQ365</f>
        <v>0.76249999999999996</v>
      </c>
      <c r="AS371" s="5">
        <f>1-$C$363*AS365</f>
        <v>0.75</v>
      </c>
      <c r="AU371" s="5">
        <f>1-$C$363*AU365</f>
        <v>0.73750000000000004</v>
      </c>
      <c r="AW371" s="5">
        <f>1-$C$363*AW365</f>
        <v>0.72499999999999998</v>
      </c>
      <c r="AY371" s="5">
        <f>1-$C$363*AY365</f>
        <v>0.71250000000000002</v>
      </c>
      <c r="BA371" s="5">
        <f>1-$C$363*BA365</f>
        <v>0.7</v>
      </c>
      <c r="BC371" s="5">
        <f>1-$C$363*BC365</f>
        <v>0.6875</v>
      </c>
      <c r="BE371" s="5">
        <f>1-$C$363*BE365</f>
        <v>0.67500000000000004</v>
      </c>
      <c r="BG371" s="5">
        <f>1-$C$363*BG365</f>
        <v>0.66249999999999998</v>
      </c>
      <c r="BI371" s="5">
        <f>1-$C$363*BI365</f>
        <v>0.65</v>
      </c>
      <c r="BK371" s="5">
        <f>1-$C$363*BK365</f>
        <v>0.63749999999999996</v>
      </c>
      <c r="BM371" s="5">
        <f>1-$C$363*BM365</f>
        <v>0.625</v>
      </c>
      <c r="BO371" s="5">
        <f>1-$C$363*BO365</f>
        <v>0.61250000000000004</v>
      </c>
      <c r="BQ371" s="5">
        <f>1-$C$363*BQ365</f>
        <v>0.6</v>
      </c>
      <c r="BS371" s="5">
        <f>1-$C$363*BS365</f>
        <v>0.58750000000000002</v>
      </c>
      <c r="BU371" s="5">
        <f>1-$C$363*BU365</f>
        <v>0.57499999999999996</v>
      </c>
      <c r="BW371" s="5">
        <f>1-$C$363*BW365</f>
        <v>0.5625</v>
      </c>
      <c r="BY371" s="5">
        <f>1-$C$363*BY365</f>
        <v>0.55000000000000004</v>
      </c>
      <c r="CA371" s="5">
        <f>1-$C$363*CA365</f>
        <v>0.53749999999999998</v>
      </c>
      <c r="CC371" s="5">
        <f>1-$C$363*CC365</f>
        <v>0.52500000000000002</v>
      </c>
      <c r="CE371" s="5">
        <f>1-$C$363*CE365</f>
        <v>0.51249999999999996</v>
      </c>
      <c r="CG371" s="5">
        <f>1-$C$363*CG365</f>
        <v>0.5</v>
      </c>
    </row>
    <row r="372" spans="2:88" x14ac:dyDescent="0.25">
      <c r="E372" s="5"/>
      <c r="F372" s="11"/>
      <c r="G372" s="5"/>
      <c r="H372" s="11"/>
      <c r="I372" s="5"/>
      <c r="J372" s="11"/>
      <c r="K372" s="5"/>
      <c r="L372" s="11"/>
      <c r="M372" s="5"/>
      <c r="N372" s="11"/>
      <c r="O372" s="5"/>
      <c r="P372" s="11"/>
      <c r="Q372" s="5"/>
      <c r="R372" s="11"/>
      <c r="S372" s="5"/>
      <c r="T372" s="11"/>
      <c r="U372" s="5"/>
      <c r="W372" s="5"/>
      <c r="Y372" s="5"/>
      <c r="AA372" s="5"/>
      <c r="AC372" s="5"/>
      <c r="AE372" s="5"/>
      <c r="AG372" s="5"/>
      <c r="AI372" s="5"/>
      <c r="AK372" s="5"/>
      <c r="AM372" s="5"/>
      <c r="AO372" s="5"/>
      <c r="AQ372" s="5"/>
      <c r="AS372" s="5"/>
      <c r="AU372" s="5"/>
      <c r="AW372" s="5"/>
      <c r="AY372" s="5"/>
      <c r="BA372" s="5"/>
      <c r="BC372" s="5"/>
      <c r="BE372" s="5"/>
      <c r="BG372" s="5"/>
      <c r="BI372" s="5"/>
      <c r="BK372" s="5"/>
      <c r="BM372" s="5"/>
      <c r="BO372" s="5"/>
      <c r="BQ372" s="5"/>
      <c r="BS372" s="5"/>
      <c r="BU372" s="5"/>
      <c r="BW372" s="5"/>
      <c r="BY372" s="5"/>
      <c r="CA372" s="5"/>
      <c r="CC372" s="5"/>
      <c r="CE372" s="5"/>
      <c r="CG372" s="5"/>
    </row>
    <row r="373" spans="2:88" x14ac:dyDescent="0.25">
      <c r="E373" s="5">
        <f>-$C$352*$C$363</f>
        <v>-1.2500000000000001E-2</v>
      </c>
      <c r="F373" s="5"/>
      <c r="G373" s="5">
        <f>-$C$352*$C$363</f>
        <v>-1.2500000000000001E-2</v>
      </c>
      <c r="H373" s="5"/>
      <c r="I373" s="5">
        <f>-$C$352*$C$363</f>
        <v>-1.2500000000000001E-2</v>
      </c>
      <c r="J373" s="5"/>
      <c r="K373" s="5">
        <f>-$C$352*$C$363</f>
        <v>-1.2500000000000001E-2</v>
      </c>
      <c r="L373" s="5"/>
      <c r="M373" s="5">
        <f>-$C$352*$C$363</f>
        <v>-1.2500000000000001E-2</v>
      </c>
      <c r="N373" s="5"/>
      <c r="O373" s="5">
        <f>-$C$352*$C$363</f>
        <v>-1.2500000000000001E-2</v>
      </c>
      <c r="P373" s="5"/>
      <c r="Q373" s="5">
        <f>-$C$352*$C$363</f>
        <v>-1.2500000000000001E-2</v>
      </c>
      <c r="R373" s="5"/>
      <c r="S373" s="5">
        <f>-$C$352*$C$363</f>
        <v>-1.2500000000000001E-2</v>
      </c>
      <c r="T373" s="11"/>
      <c r="U373" s="5">
        <f>-$C$352*$C$363</f>
        <v>-1.2500000000000001E-2</v>
      </c>
      <c r="W373" s="5">
        <f>-$C$352*$C$363</f>
        <v>-1.2500000000000001E-2</v>
      </c>
      <c r="Y373" s="5">
        <f>-$C$352*$C$363</f>
        <v>-1.2500000000000001E-2</v>
      </c>
      <c r="AA373" s="5">
        <f>-$C$352*$C$363</f>
        <v>-1.2500000000000001E-2</v>
      </c>
      <c r="AC373" s="5">
        <f>-$C$352*$C$363</f>
        <v>-1.2500000000000001E-2</v>
      </c>
      <c r="AE373" s="5">
        <f>-$C$352*$C$363</f>
        <v>-1.2500000000000001E-2</v>
      </c>
      <c r="AG373" s="5">
        <f>-$C$352*$C$363</f>
        <v>-1.2500000000000001E-2</v>
      </c>
      <c r="AI373" s="5">
        <f>-$C$352*$C$363</f>
        <v>-1.2500000000000001E-2</v>
      </c>
      <c r="AK373" s="5">
        <f>-$C$352*$C$363</f>
        <v>-1.2500000000000001E-2</v>
      </c>
      <c r="AM373" s="5">
        <f>-$C$352*$C$363</f>
        <v>-1.2500000000000001E-2</v>
      </c>
      <c r="AO373" s="5">
        <f>-$C$352*$C$363</f>
        <v>-1.2500000000000001E-2</v>
      </c>
      <c r="AQ373" s="5">
        <f>-$C$352*$C$363</f>
        <v>-1.2500000000000001E-2</v>
      </c>
      <c r="AS373" s="5">
        <f>-$C$352*$C$363</f>
        <v>-1.2500000000000001E-2</v>
      </c>
      <c r="AU373" s="5">
        <f>-$C$352*$C$363</f>
        <v>-1.2500000000000001E-2</v>
      </c>
      <c r="AW373" s="5">
        <f>-$C$352*$C$363</f>
        <v>-1.2500000000000001E-2</v>
      </c>
      <c r="AY373" s="5">
        <f>-$C$352*$C$363</f>
        <v>-1.2500000000000001E-2</v>
      </c>
      <c r="BA373" s="5">
        <f>-$C$352*$C$363</f>
        <v>-1.2500000000000001E-2</v>
      </c>
      <c r="BC373" s="5">
        <f>-$C$352*$C$363</f>
        <v>-1.2500000000000001E-2</v>
      </c>
      <c r="BE373" s="5">
        <f>-$C$352*$C$363</f>
        <v>-1.2500000000000001E-2</v>
      </c>
      <c r="BG373" s="5">
        <f>-$C$352*$C$363</f>
        <v>-1.2500000000000001E-2</v>
      </c>
      <c r="BI373" s="5">
        <f>-$C$352*$C$363</f>
        <v>-1.2500000000000001E-2</v>
      </c>
      <c r="BK373" s="5">
        <f>-$C$352*$C$363</f>
        <v>-1.2500000000000001E-2</v>
      </c>
      <c r="BM373" s="5">
        <f>-$C$352*$C$363</f>
        <v>-1.2500000000000001E-2</v>
      </c>
      <c r="BO373" s="5">
        <f>-$C$352*$C$363</f>
        <v>-1.2500000000000001E-2</v>
      </c>
      <c r="BQ373" s="5">
        <f>-$C$352*$C$363</f>
        <v>-1.2500000000000001E-2</v>
      </c>
      <c r="BS373" s="5">
        <f>-$C$352*$C$363</f>
        <v>-1.2500000000000001E-2</v>
      </c>
      <c r="BU373" s="5">
        <f>-$C$352*$C$363</f>
        <v>-1.2500000000000001E-2</v>
      </c>
      <c r="BW373" s="5">
        <f>-$C$352*$C$363</f>
        <v>-1.2500000000000001E-2</v>
      </c>
      <c r="BY373" s="5">
        <f>-$C$352*$C$363</f>
        <v>-1.2500000000000001E-2</v>
      </c>
      <c r="CA373" s="5">
        <f>-$C$352*$C$363</f>
        <v>-1.2500000000000001E-2</v>
      </c>
      <c r="CC373" s="5">
        <f>-$C$352*$C$363</f>
        <v>-1.2500000000000001E-2</v>
      </c>
      <c r="CE373" s="5">
        <f>-$C$352*$C$363</f>
        <v>-1.2500000000000001E-2</v>
      </c>
      <c r="CG373" s="5">
        <f>-$C$352*$C$363</f>
        <v>-1.2500000000000001E-2</v>
      </c>
    </row>
    <row r="374" spans="2:88" x14ac:dyDescent="0.25">
      <c r="E374" s="21"/>
      <c r="G374" s="21"/>
      <c r="I374" s="21"/>
      <c r="K374" s="21"/>
      <c r="M374" s="21"/>
      <c r="O374" s="21"/>
      <c r="Q374" s="21"/>
      <c r="S374" s="21"/>
      <c r="U374" s="5"/>
      <c r="W374" s="5"/>
    </row>
    <row r="375" spans="2:88" x14ac:dyDescent="0.25">
      <c r="E375" s="21"/>
      <c r="G375" s="21"/>
      <c r="I375" s="21"/>
      <c r="K375" s="21"/>
      <c r="M375" s="21"/>
      <c r="O375" s="21"/>
      <c r="Q375" s="21"/>
      <c r="S375" s="21"/>
      <c r="U375" s="5"/>
    </row>
    <row r="376" spans="2:88" x14ac:dyDescent="0.25">
      <c r="C376" s="10" t="s">
        <v>0</v>
      </c>
      <c r="D376" s="10" t="s">
        <v>61</v>
      </c>
      <c r="E376" s="10" t="s">
        <v>1</v>
      </c>
      <c r="F376" s="10" t="s">
        <v>62</v>
      </c>
      <c r="G376" s="10" t="s">
        <v>2</v>
      </c>
      <c r="H376" s="10" t="s">
        <v>63</v>
      </c>
      <c r="I376" s="10" t="s">
        <v>3</v>
      </c>
      <c r="J376" s="10" t="s">
        <v>64</v>
      </c>
      <c r="K376" s="10" t="s">
        <v>4</v>
      </c>
      <c r="L376" s="10" t="s">
        <v>65</v>
      </c>
      <c r="M376" s="10" t="s">
        <v>5</v>
      </c>
      <c r="N376" s="10" t="s">
        <v>66</v>
      </c>
      <c r="O376" s="10" t="s">
        <v>6</v>
      </c>
      <c r="P376" s="10" t="s">
        <v>67</v>
      </c>
      <c r="Q376" s="10" t="s">
        <v>7</v>
      </c>
      <c r="R376" s="10" t="s">
        <v>68</v>
      </c>
      <c r="S376" s="10" t="s">
        <v>8</v>
      </c>
      <c r="T376" s="10" t="s">
        <v>69</v>
      </c>
      <c r="U376" s="10" t="s">
        <v>9</v>
      </c>
      <c r="V376" s="10" t="s">
        <v>70</v>
      </c>
      <c r="W376" s="10" t="s">
        <v>10</v>
      </c>
      <c r="X376" s="10" t="s">
        <v>71</v>
      </c>
      <c r="Y376" s="10" t="s">
        <v>11</v>
      </c>
      <c r="Z376" s="10" t="s">
        <v>72</v>
      </c>
      <c r="AA376" s="10" t="s">
        <v>12</v>
      </c>
      <c r="AB376" s="10" t="s">
        <v>73</v>
      </c>
      <c r="AC376" s="10" t="s">
        <v>13</v>
      </c>
      <c r="AD376" s="10" t="s">
        <v>74</v>
      </c>
      <c r="AE376" s="10" t="s">
        <v>14</v>
      </c>
      <c r="AF376" s="10" t="s">
        <v>75</v>
      </c>
      <c r="AG376" s="10" t="s">
        <v>45</v>
      </c>
      <c r="AH376" s="10" t="s">
        <v>76</v>
      </c>
      <c r="AI376" s="10" t="s">
        <v>46</v>
      </c>
      <c r="AJ376" s="10" t="s">
        <v>77</v>
      </c>
      <c r="AK376" s="10" t="s">
        <v>47</v>
      </c>
      <c r="AL376" s="10" t="s">
        <v>78</v>
      </c>
      <c r="AM376" s="10" t="s">
        <v>48</v>
      </c>
      <c r="AN376" s="10" t="s">
        <v>79</v>
      </c>
      <c r="AO376" s="10" t="s">
        <v>80</v>
      </c>
      <c r="AP376" s="10" t="s">
        <v>81</v>
      </c>
      <c r="AQ376" s="10" t="s">
        <v>82</v>
      </c>
      <c r="AR376" s="10" t="s">
        <v>83</v>
      </c>
      <c r="AS376" s="10" t="s">
        <v>84</v>
      </c>
      <c r="AT376" s="10" t="s">
        <v>85</v>
      </c>
      <c r="AU376" s="10" t="s">
        <v>86</v>
      </c>
      <c r="AV376" s="10" t="s">
        <v>87</v>
      </c>
      <c r="AW376" s="10" t="s">
        <v>88</v>
      </c>
      <c r="AX376" s="10" t="s">
        <v>89</v>
      </c>
      <c r="AY376" s="10" t="s">
        <v>90</v>
      </c>
      <c r="AZ376" s="10" t="s">
        <v>91</v>
      </c>
      <c r="BA376" s="10" t="s">
        <v>92</v>
      </c>
      <c r="BB376" s="10" t="s">
        <v>93</v>
      </c>
      <c r="BC376" s="10" t="s">
        <v>94</v>
      </c>
      <c r="BD376" s="10" t="s">
        <v>95</v>
      </c>
      <c r="BE376" s="10" t="s">
        <v>120</v>
      </c>
      <c r="BF376" s="10" t="s">
        <v>121</v>
      </c>
      <c r="BG376" s="10" t="s">
        <v>122</v>
      </c>
      <c r="BH376" s="10" t="s">
        <v>123</v>
      </c>
      <c r="BI376" s="10" t="s">
        <v>124</v>
      </c>
      <c r="BJ376" s="10" t="s">
        <v>125</v>
      </c>
      <c r="BK376" s="10" t="s">
        <v>126</v>
      </c>
      <c r="BL376" s="10" t="s">
        <v>127</v>
      </c>
      <c r="BM376" s="10" t="s">
        <v>128</v>
      </c>
      <c r="BN376" s="10" t="s">
        <v>129</v>
      </c>
      <c r="BO376" s="10" t="s">
        <v>130</v>
      </c>
      <c r="BP376" s="10" t="s">
        <v>131</v>
      </c>
      <c r="BQ376" s="10" t="s">
        <v>132</v>
      </c>
      <c r="BR376" s="10" t="s">
        <v>133</v>
      </c>
      <c r="BS376" s="10" t="s">
        <v>134</v>
      </c>
      <c r="BT376" s="10" t="s">
        <v>135</v>
      </c>
      <c r="BU376" s="10" t="s">
        <v>155</v>
      </c>
      <c r="BV376" s="10" t="s">
        <v>156</v>
      </c>
      <c r="BW376" s="10" t="s">
        <v>157</v>
      </c>
      <c r="BX376" s="10" t="s">
        <v>158</v>
      </c>
      <c r="BY376" s="10" t="s">
        <v>159</v>
      </c>
      <c r="BZ376" s="10" t="s">
        <v>160</v>
      </c>
      <c r="CA376" s="10" t="s">
        <v>161</v>
      </c>
      <c r="CB376" s="10" t="s">
        <v>162</v>
      </c>
      <c r="CC376" s="10" t="s">
        <v>163</v>
      </c>
      <c r="CD376" s="10" t="s">
        <v>164</v>
      </c>
      <c r="CE376" s="10" t="s">
        <v>165</v>
      </c>
      <c r="CF376" s="10" t="s">
        <v>166</v>
      </c>
      <c r="CG376" s="10" t="s">
        <v>167</v>
      </c>
      <c r="CH376" s="10" t="s">
        <v>168</v>
      </c>
      <c r="CI376" s="10" t="s">
        <v>169</v>
      </c>
      <c r="CJ376" s="10" t="s">
        <v>170</v>
      </c>
    </row>
    <row r="377" spans="2:88" x14ac:dyDescent="0.25">
      <c r="B377" s="1" t="s">
        <v>19</v>
      </c>
      <c r="C377" s="5">
        <f>-E373*$C$357/2+E371*$C$357</f>
        <v>2.0157251602564104E-2</v>
      </c>
      <c r="D377" s="5">
        <f>E371*$C$357/2</f>
        <v>1.0016025641025642E-2</v>
      </c>
      <c r="E377" s="5">
        <f>-2*E371*$C$357+E371*$C$361</f>
        <v>-4.0059141100405232E-2</v>
      </c>
      <c r="F377" s="5">
        <f>-E373*$C$357</f>
        <v>2.5040064102564106E-4</v>
      </c>
      <c r="G377" s="5">
        <f>E373*$C$357/2+E371*$C$357</f>
        <v>1.9906850961538464E-2</v>
      </c>
      <c r="H377" s="5">
        <f>-E371*$C$357/2</f>
        <v>-1.0016025641025642E-2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5">
        <v>0</v>
      </c>
      <c r="AF377" s="5">
        <v>0</v>
      </c>
      <c r="AG377" s="5">
        <v>0</v>
      </c>
      <c r="AH377" s="5">
        <v>0</v>
      </c>
      <c r="AI377" s="5">
        <v>0</v>
      </c>
      <c r="AJ377" s="5">
        <v>0</v>
      </c>
      <c r="AK377" s="5">
        <v>0</v>
      </c>
      <c r="AL377" s="5">
        <v>0</v>
      </c>
      <c r="AM377" s="5">
        <v>0</v>
      </c>
      <c r="AN377" s="5">
        <v>0</v>
      </c>
      <c r="AO377" s="5">
        <v>0</v>
      </c>
      <c r="AP377" s="5">
        <v>0</v>
      </c>
      <c r="AQ377" s="5">
        <v>0</v>
      </c>
      <c r="AR377" s="5">
        <v>0</v>
      </c>
      <c r="AS377" s="5">
        <v>0</v>
      </c>
      <c r="AT377" s="5">
        <v>0</v>
      </c>
      <c r="AU377" s="5">
        <v>0</v>
      </c>
      <c r="AV377" s="5">
        <v>0</v>
      </c>
      <c r="AW377" s="5">
        <v>0</v>
      </c>
      <c r="AX377" s="5">
        <v>0</v>
      </c>
      <c r="AY377" s="5">
        <v>0</v>
      </c>
      <c r="AZ377" s="5">
        <v>0</v>
      </c>
      <c r="BA377" s="5">
        <v>0</v>
      </c>
      <c r="BB377" s="5">
        <v>0</v>
      </c>
      <c r="BC377" s="5">
        <v>0</v>
      </c>
      <c r="BD377" s="5">
        <v>0</v>
      </c>
      <c r="BE377" s="5">
        <v>0</v>
      </c>
      <c r="BF377" s="5">
        <v>0</v>
      </c>
      <c r="BG377" s="5">
        <v>0</v>
      </c>
      <c r="BH377" s="5">
        <v>0</v>
      </c>
      <c r="BI377" s="5">
        <v>0</v>
      </c>
      <c r="BJ377" s="5">
        <v>0</v>
      </c>
      <c r="BK377" s="5">
        <v>0</v>
      </c>
      <c r="BL377" s="5">
        <v>0</v>
      </c>
      <c r="BM377" s="5">
        <v>0</v>
      </c>
      <c r="BN377" s="5">
        <v>0</v>
      </c>
      <c r="BO377" s="5">
        <v>0</v>
      </c>
      <c r="BP377" s="5">
        <v>0</v>
      </c>
      <c r="BQ377" s="5">
        <v>0</v>
      </c>
      <c r="BR377" s="5">
        <v>0</v>
      </c>
      <c r="BS377" s="5">
        <v>0</v>
      </c>
      <c r="BT377" s="5">
        <v>0</v>
      </c>
      <c r="BU377" s="5">
        <v>0</v>
      </c>
      <c r="BV377" s="5">
        <v>0</v>
      </c>
      <c r="BW377" s="5">
        <v>0</v>
      </c>
      <c r="BX377" s="5">
        <v>0</v>
      </c>
      <c r="BY377" s="5">
        <v>0</v>
      </c>
      <c r="BZ377" s="5">
        <v>0</v>
      </c>
      <c r="CA377" s="5">
        <v>0</v>
      </c>
      <c r="CB377" s="5">
        <v>0</v>
      </c>
      <c r="CC377" s="5">
        <v>0</v>
      </c>
      <c r="CD377" s="5">
        <v>0</v>
      </c>
      <c r="CE377" s="5">
        <v>0</v>
      </c>
      <c r="CF377" s="5">
        <v>0</v>
      </c>
      <c r="CG377" s="5">
        <v>0</v>
      </c>
      <c r="CH377" s="5">
        <v>0</v>
      </c>
      <c r="CI377" s="5">
        <v>0</v>
      </c>
      <c r="CJ377" s="5">
        <v>0</v>
      </c>
    </row>
    <row r="378" spans="2:88" x14ac:dyDescent="0.25">
      <c r="B378" s="1" t="s">
        <v>20</v>
      </c>
      <c r="C378" s="5">
        <f>-E371*$C$357/2</f>
        <v>-1.0016025641025642E-2</v>
      </c>
      <c r="D378" s="5">
        <f>E367-E369/2</f>
        <v>1.01875</v>
      </c>
      <c r="E378" s="5">
        <v>0</v>
      </c>
      <c r="F378" s="5">
        <f>-2*E367-E371*$C$357+$C$355*E367*$E$361</f>
        <v>-2.0199526678628938</v>
      </c>
      <c r="G378" s="5">
        <f>E371*$C$357/2</f>
        <v>1.0016025641025642E-2</v>
      </c>
      <c r="H378" s="5">
        <f>E367+E369/2</f>
        <v>0.98124999999999996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5">
        <v>0</v>
      </c>
      <c r="AF378" s="5">
        <v>0</v>
      </c>
      <c r="AG378" s="5">
        <v>0</v>
      </c>
      <c r="AH378" s="5">
        <v>0</v>
      </c>
      <c r="AI378" s="5">
        <v>0</v>
      </c>
      <c r="AJ378" s="5">
        <v>0</v>
      </c>
      <c r="AK378" s="5">
        <v>0</v>
      </c>
      <c r="AL378" s="5">
        <v>0</v>
      </c>
      <c r="AM378" s="5">
        <v>0</v>
      </c>
      <c r="AN378" s="5">
        <v>0</v>
      </c>
      <c r="AO378" s="5">
        <v>0</v>
      </c>
      <c r="AP378" s="5">
        <v>0</v>
      </c>
      <c r="AQ378" s="5">
        <v>0</v>
      </c>
      <c r="AR378" s="5">
        <v>0</v>
      </c>
      <c r="AS378" s="5">
        <v>0</v>
      </c>
      <c r="AT378" s="5">
        <v>0</v>
      </c>
      <c r="AU378" s="5">
        <v>0</v>
      </c>
      <c r="AV378" s="5">
        <v>0</v>
      </c>
      <c r="AW378" s="5">
        <v>0</v>
      </c>
      <c r="AX378" s="5">
        <v>0</v>
      </c>
      <c r="AY378" s="5">
        <v>0</v>
      </c>
      <c r="AZ378" s="5">
        <v>0</v>
      </c>
      <c r="BA378" s="5">
        <v>0</v>
      </c>
      <c r="BB378" s="5">
        <v>0</v>
      </c>
      <c r="BC378" s="5">
        <v>0</v>
      </c>
      <c r="BD378" s="5">
        <v>0</v>
      </c>
      <c r="BE378" s="5">
        <v>0</v>
      </c>
      <c r="BF378" s="5">
        <v>0</v>
      </c>
      <c r="BG378" s="5">
        <v>0</v>
      </c>
      <c r="BH378" s="5">
        <v>0</v>
      </c>
      <c r="BI378" s="5">
        <v>0</v>
      </c>
      <c r="BJ378" s="5">
        <v>0</v>
      </c>
      <c r="BK378" s="5">
        <v>0</v>
      </c>
      <c r="BL378" s="5">
        <v>0</v>
      </c>
      <c r="BM378" s="5">
        <v>0</v>
      </c>
      <c r="BN378" s="5">
        <v>0</v>
      </c>
      <c r="BO378" s="5">
        <v>0</v>
      </c>
      <c r="BP378" s="5">
        <v>0</v>
      </c>
      <c r="BQ378" s="5">
        <v>0</v>
      </c>
      <c r="BR378" s="5">
        <v>0</v>
      </c>
      <c r="BS378" s="5">
        <v>0</v>
      </c>
      <c r="BT378" s="5">
        <v>0</v>
      </c>
      <c r="BU378" s="5">
        <v>0</v>
      </c>
      <c r="BV378" s="5">
        <v>0</v>
      </c>
      <c r="BW378" s="5">
        <v>0</v>
      </c>
      <c r="BX378" s="5">
        <v>0</v>
      </c>
      <c r="BY378" s="5">
        <v>0</v>
      </c>
      <c r="BZ378" s="5">
        <v>0</v>
      </c>
      <c r="CA378" s="5">
        <v>0</v>
      </c>
      <c r="CB378" s="5">
        <v>0</v>
      </c>
      <c r="CC378" s="5">
        <v>0</v>
      </c>
      <c r="CD378" s="5">
        <v>0</v>
      </c>
      <c r="CE378" s="5">
        <v>0</v>
      </c>
      <c r="CF378" s="5">
        <v>0</v>
      </c>
      <c r="CG378" s="5">
        <v>0</v>
      </c>
      <c r="CH378" s="5">
        <v>0</v>
      </c>
      <c r="CI378" s="5">
        <v>0</v>
      </c>
      <c r="CJ378" s="5">
        <v>0</v>
      </c>
    </row>
    <row r="379" spans="2:88" x14ac:dyDescent="0.25">
      <c r="B379" s="1" t="s">
        <v>21</v>
      </c>
      <c r="C379" s="5">
        <v>0</v>
      </c>
      <c r="D379" s="5">
        <v>0</v>
      </c>
      <c r="E379" s="5">
        <f>-G373*$C$357/2+G371*$C$357</f>
        <v>1.9906850961538464E-2</v>
      </c>
      <c r="F379" s="5">
        <f>G371*$C$357/2</f>
        <v>9.8908253205128218E-3</v>
      </c>
      <c r="G379" s="5">
        <f>-2*G371*$C$357+G371*$C$361</f>
        <v>-3.9558401836650173E-2</v>
      </c>
      <c r="H379" s="5">
        <f>-G373*$C$357</f>
        <v>2.5040064102564106E-4</v>
      </c>
      <c r="I379" s="5">
        <f>G373*$C$357/2+G371*$C$357</f>
        <v>1.9656450320512824E-2</v>
      </c>
      <c r="J379" s="5">
        <f>-G371*$C$357/2</f>
        <v>-9.8908253205128218E-3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  <c r="AF379" s="5">
        <v>0</v>
      </c>
      <c r="AG379" s="5">
        <v>0</v>
      </c>
      <c r="AH379" s="5">
        <v>0</v>
      </c>
      <c r="AI379" s="5">
        <v>0</v>
      </c>
      <c r="AJ379" s="5">
        <v>0</v>
      </c>
      <c r="AK379" s="5">
        <v>0</v>
      </c>
      <c r="AL379" s="5">
        <v>0</v>
      </c>
      <c r="AM379" s="5">
        <v>0</v>
      </c>
      <c r="AN379" s="5">
        <v>0</v>
      </c>
      <c r="AO379" s="5">
        <v>0</v>
      </c>
      <c r="AP379" s="5">
        <v>0</v>
      </c>
      <c r="AQ379" s="5">
        <v>0</v>
      </c>
      <c r="AR379" s="5">
        <v>0</v>
      </c>
      <c r="AS379" s="5">
        <v>0</v>
      </c>
      <c r="AT379" s="5">
        <v>0</v>
      </c>
      <c r="AU379" s="5">
        <v>0</v>
      </c>
      <c r="AV379" s="5">
        <v>0</v>
      </c>
      <c r="AW379" s="5">
        <v>0</v>
      </c>
      <c r="AX379" s="5">
        <v>0</v>
      </c>
      <c r="AY379" s="5">
        <v>0</v>
      </c>
      <c r="AZ379" s="5">
        <v>0</v>
      </c>
      <c r="BA379" s="5">
        <v>0</v>
      </c>
      <c r="BB379" s="5">
        <v>0</v>
      </c>
      <c r="BC379" s="5">
        <v>0</v>
      </c>
      <c r="BD379" s="5">
        <v>0</v>
      </c>
      <c r="BE379" s="5">
        <v>0</v>
      </c>
      <c r="BF379" s="5">
        <v>0</v>
      </c>
      <c r="BG379" s="5">
        <v>0</v>
      </c>
      <c r="BH379" s="5">
        <v>0</v>
      </c>
      <c r="BI379" s="5">
        <v>0</v>
      </c>
      <c r="BJ379" s="5">
        <v>0</v>
      </c>
      <c r="BK379" s="5">
        <v>0</v>
      </c>
      <c r="BL379" s="5">
        <v>0</v>
      </c>
      <c r="BM379" s="5">
        <v>0</v>
      </c>
      <c r="BN379" s="5">
        <v>0</v>
      </c>
      <c r="BO379" s="5">
        <v>0</v>
      </c>
      <c r="BP379" s="5">
        <v>0</v>
      </c>
      <c r="BQ379" s="5">
        <v>0</v>
      </c>
      <c r="BR379" s="5">
        <v>0</v>
      </c>
      <c r="BS379" s="5">
        <v>0</v>
      </c>
      <c r="BT379" s="5">
        <v>0</v>
      </c>
      <c r="BU379" s="5">
        <v>0</v>
      </c>
      <c r="BV379" s="5">
        <v>0</v>
      </c>
      <c r="BW379" s="5">
        <v>0</v>
      </c>
      <c r="BX379" s="5">
        <v>0</v>
      </c>
      <c r="BY379" s="5">
        <v>0</v>
      </c>
      <c r="BZ379" s="5">
        <v>0</v>
      </c>
      <c r="CA379" s="5">
        <v>0</v>
      </c>
      <c r="CB379" s="5">
        <v>0</v>
      </c>
      <c r="CC379" s="5">
        <v>0</v>
      </c>
      <c r="CD379" s="5">
        <v>0</v>
      </c>
      <c r="CE379" s="5">
        <v>0</v>
      </c>
      <c r="CF379" s="5">
        <v>0</v>
      </c>
      <c r="CG379" s="5">
        <v>0</v>
      </c>
      <c r="CH379" s="5">
        <v>0</v>
      </c>
      <c r="CI379" s="5">
        <v>0</v>
      </c>
      <c r="CJ379" s="5">
        <v>0</v>
      </c>
    </row>
    <row r="380" spans="2:88" x14ac:dyDescent="0.25">
      <c r="B380" s="1" t="s">
        <v>22</v>
      </c>
      <c r="C380" s="5">
        <v>0</v>
      </c>
      <c r="D380" s="5">
        <v>0</v>
      </c>
      <c r="E380" s="5">
        <f>-G371*$C$357/2</f>
        <v>-9.8908253205128218E-3</v>
      </c>
      <c r="F380" s="5">
        <f>G367-G369/2</f>
        <v>0.98125097656250004</v>
      </c>
      <c r="G380" s="5">
        <v>0</v>
      </c>
      <c r="H380" s="5">
        <f>-2*G367-G371*$C$357+$C$355*G367*$E$361</f>
        <v>-1.9456388007941547</v>
      </c>
      <c r="I380" s="5">
        <f>G371*$C$357/2</f>
        <v>9.8908253205128218E-3</v>
      </c>
      <c r="J380" s="5">
        <f>G367+G369/2</f>
        <v>0.94468261718750013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  <c r="AF380" s="5">
        <v>0</v>
      </c>
      <c r="AG380" s="5">
        <v>0</v>
      </c>
      <c r="AH380" s="5">
        <v>0</v>
      </c>
      <c r="AI380" s="5">
        <v>0</v>
      </c>
      <c r="AJ380" s="5">
        <v>0</v>
      </c>
      <c r="AK380" s="5">
        <v>0</v>
      </c>
      <c r="AL380" s="5">
        <v>0</v>
      </c>
      <c r="AM380" s="5">
        <v>0</v>
      </c>
      <c r="AN380" s="5">
        <v>0</v>
      </c>
      <c r="AO380" s="5">
        <v>0</v>
      </c>
      <c r="AP380" s="5">
        <v>0</v>
      </c>
      <c r="AQ380" s="5">
        <v>0</v>
      </c>
      <c r="AR380" s="5">
        <v>0</v>
      </c>
      <c r="AS380" s="5">
        <v>0</v>
      </c>
      <c r="AT380" s="5">
        <v>0</v>
      </c>
      <c r="AU380" s="5">
        <v>0</v>
      </c>
      <c r="AV380" s="5">
        <v>0</v>
      </c>
      <c r="AW380" s="5">
        <v>0</v>
      </c>
      <c r="AX380" s="5">
        <v>0</v>
      </c>
      <c r="AY380" s="5">
        <v>0</v>
      </c>
      <c r="AZ380" s="5">
        <v>0</v>
      </c>
      <c r="BA380" s="5">
        <v>0</v>
      </c>
      <c r="BB380" s="5">
        <v>0</v>
      </c>
      <c r="BC380" s="5">
        <v>0</v>
      </c>
      <c r="BD380" s="5">
        <v>0</v>
      </c>
      <c r="BE380" s="5">
        <v>0</v>
      </c>
      <c r="BF380" s="5">
        <v>0</v>
      </c>
      <c r="BG380" s="5">
        <v>0</v>
      </c>
      <c r="BH380" s="5">
        <v>0</v>
      </c>
      <c r="BI380" s="5">
        <v>0</v>
      </c>
      <c r="BJ380" s="5">
        <v>0</v>
      </c>
      <c r="BK380" s="5">
        <v>0</v>
      </c>
      <c r="BL380" s="5">
        <v>0</v>
      </c>
      <c r="BM380" s="5">
        <v>0</v>
      </c>
      <c r="BN380" s="5">
        <v>0</v>
      </c>
      <c r="BO380" s="5">
        <v>0</v>
      </c>
      <c r="BP380" s="5">
        <v>0</v>
      </c>
      <c r="BQ380" s="5">
        <v>0</v>
      </c>
      <c r="BR380" s="5">
        <v>0</v>
      </c>
      <c r="BS380" s="5">
        <v>0</v>
      </c>
      <c r="BT380" s="5">
        <v>0</v>
      </c>
      <c r="BU380" s="5">
        <v>0</v>
      </c>
      <c r="BV380" s="5">
        <v>0</v>
      </c>
      <c r="BW380" s="5">
        <v>0</v>
      </c>
      <c r="BX380" s="5">
        <v>0</v>
      </c>
      <c r="BY380" s="5">
        <v>0</v>
      </c>
      <c r="BZ380" s="5">
        <v>0</v>
      </c>
      <c r="CA380" s="5">
        <v>0</v>
      </c>
      <c r="CB380" s="5">
        <v>0</v>
      </c>
      <c r="CC380" s="5">
        <v>0</v>
      </c>
      <c r="CD380" s="5">
        <v>0</v>
      </c>
      <c r="CE380" s="5">
        <v>0</v>
      </c>
      <c r="CF380" s="5">
        <v>0</v>
      </c>
      <c r="CG380" s="5">
        <v>0</v>
      </c>
      <c r="CH380" s="5">
        <v>0</v>
      </c>
      <c r="CI380" s="5">
        <v>0</v>
      </c>
      <c r="CJ380" s="5">
        <v>0</v>
      </c>
    </row>
    <row r="381" spans="2:88" x14ac:dyDescent="0.25">
      <c r="B381" s="1" t="s">
        <v>23</v>
      </c>
      <c r="C381" s="5">
        <v>0</v>
      </c>
      <c r="D381" s="5">
        <v>0</v>
      </c>
      <c r="E381" s="5">
        <v>0</v>
      </c>
      <c r="F381" s="5">
        <v>0</v>
      </c>
      <c r="G381" s="5">
        <f>-I373*$C$357/2+I371*$C$357</f>
        <v>1.965645032051282E-2</v>
      </c>
      <c r="H381" s="5">
        <f>I371*$C$357/2</f>
        <v>9.765625E-3</v>
      </c>
      <c r="I381" s="5">
        <f>-2*I371*$C$357+I371*$C$361</f>
        <v>-3.9057662572895099E-2</v>
      </c>
      <c r="J381" s="5">
        <f>-I373*$C$357</f>
        <v>2.5040064102564106E-4</v>
      </c>
      <c r="K381" s="5">
        <f>I373*$C$357/2+I371*$C$357</f>
        <v>1.940604967948718E-2</v>
      </c>
      <c r="L381" s="5">
        <f>-I371*$C$357/2</f>
        <v>-9.765625E-3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0</v>
      </c>
      <c r="AH381" s="5">
        <v>0</v>
      </c>
      <c r="AI381" s="5">
        <v>0</v>
      </c>
      <c r="AJ381" s="5">
        <v>0</v>
      </c>
      <c r="AK381" s="5">
        <v>0</v>
      </c>
      <c r="AL381" s="5">
        <v>0</v>
      </c>
      <c r="AM381" s="5">
        <v>0</v>
      </c>
      <c r="AN381" s="5">
        <v>0</v>
      </c>
      <c r="AO381" s="5">
        <v>0</v>
      </c>
      <c r="AP381" s="5">
        <v>0</v>
      </c>
      <c r="AQ381" s="5">
        <v>0</v>
      </c>
      <c r="AR381" s="5">
        <v>0</v>
      </c>
      <c r="AS381" s="5">
        <v>0</v>
      </c>
      <c r="AT381" s="5">
        <v>0</v>
      </c>
      <c r="AU381" s="5">
        <v>0</v>
      </c>
      <c r="AV381" s="5">
        <v>0</v>
      </c>
      <c r="AW381" s="5">
        <v>0</v>
      </c>
      <c r="AX381" s="5">
        <v>0</v>
      </c>
      <c r="AY381" s="5">
        <v>0</v>
      </c>
      <c r="AZ381" s="5">
        <v>0</v>
      </c>
      <c r="BA381" s="5">
        <v>0</v>
      </c>
      <c r="BB381" s="5">
        <v>0</v>
      </c>
      <c r="BC381" s="5">
        <v>0</v>
      </c>
      <c r="BD381" s="5">
        <v>0</v>
      </c>
      <c r="BE381" s="5">
        <v>0</v>
      </c>
      <c r="BF381" s="5">
        <v>0</v>
      </c>
      <c r="BG381" s="5">
        <v>0</v>
      </c>
      <c r="BH381" s="5">
        <v>0</v>
      </c>
      <c r="BI381" s="5">
        <v>0</v>
      </c>
      <c r="BJ381" s="5">
        <v>0</v>
      </c>
      <c r="BK381" s="5">
        <v>0</v>
      </c>
      <c r="BL381" s="5">
        <v>0</v>
      </c>
      <c r="BM381" s="5">
        <v>0</v>
      </c>
      <c r="BN381" s="5">
        <v>0</v>
      </c>
      <c r="BO381" s="5">
        <v>0</v>
      </c>
      <c r="BP381" s="5">
        <v>0</v>
      </c>
      <c r="BQ381" s="5">
        <v>0</v>
      </c>
      <c r="BR381" s="5">
        <v>0</v>
      </c>
      <c r="BS381" s="5">
        <v>0</v>
      </c>
      <c r="BT381" s="5">
        <v>0</v>
      </c>
      <c r="BU381" s="5">
        <v>0</v>
      </c>
      <c r="BV381" s="5">
        <v>0</v>
      </c>
      <c r="BW381" s="5">
        <v>0</v>
      </c>
      <c r="BX381" s="5">
        <v>0</v>
      </c>
      <c r="BY381" s="5">
        <v>0</v>
      </c>
      <c r="BZ381" s="5">
        <v>0</v>
      </c>
      <c r="CA381" s="5">
        <v>0</v>
      </c>
      <c r="CB381" s="5">
        <v>0</v>
      </c>
      <c r="CC381" s="5">
        <v>0</v>
      </c>
      <c r="CD381" s="5">
        <v>0</v>
      </c>
      <c r="CE381" s="5">
        <v>0</v>
      </c>
      <c r="CF381" s="5">
        <v>0</v>
      </c>
      <c r="CG381" s="5">
        <v>0</v>
      </c>
      <c r="CH381" s="5">
        <v>0</v>
      </c>
      <c r="CI381" s="5">
        <v>0</v>
      </c>
      <c r="CJ381" s="5">
        <v>0</v>
      </c>
    </row>
    <row r="382" spans="2:88" x14ac:dyDescent="0.25">
      <c r="B382" s="1" t="s">
        <v>24</v>
      </c>
      <c r="C382" s="5">
        <v>0</v>
      </c>
      <c r="D382" s="5">
        <v>0</v>
      </c>
      <c r="E382" s="5">
        <v>0</v>
      </c>
      <c r="F382" s="5">
        <v>0</v>
      </c>
      <c r="G382" s="5">
        <f>-I371*$C$357/2</f>
        <v>-9.765625E-3</v>
      </c>
      <c r="H382" s="5">
        <f>I367-I369/2</f>
        <v>0.94468359374999988</v>
      </c>
      <c r="I382" s="5">
        <v>0</v>
      </c>
      <c r="J382" s="5">
        <f>-2*I367-I371*$C$357+$C$355*I367*$E$361</f>
        <v>-1.8731764227337344</v>
      </c>
      <c r="K382" s="5">
        <f>I371*$C$357/2</f>
        <v>9.765625E-3</v>
      </c>
      <c r="L382" s="5">
        <f>I367+I369/2</f>
        <v>0.90903515624999998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0</v>
      </c>
      <c r="AH382" s="5">
        <v>0</v>
      </c>
      <c r="AI382" s="5">
        <v>0</v>
      </c>
      <c r="AJ382" s="5">
        <v>0</v>
      </c>
      <c r="AK382" s="5">
        <v>0</v>
      </c>
      <c r="AL382" s="5">
        <v>0</v>
      </c>
      <c r="AM382" s="5">
        <v>0</v>
      </c>
      <c r="AN382" s="5">
        <v>0</v>
      </c>
      <c r="AO382" s="5">
        <v>0</v>
      </c>
      <c r="AP382" s="5">
        <v>0</v>
      </c>
      <c r="AQ382" s="5">
        <v>0</v>
      </c>
      <c r="AR382" s="5">
        <v>0</v>
      </c>
      <c r="AS382" s="5">
        <v>0</v>
      </c>
      <c r="AT382" s="5">
        <v>0</v>
      </c>
      <c r="AU382" s="5">
        <v>0</v>
      </c>
      <c r="AV382" s="5">
        <v>0</v>
      </c>
      <c r="AW382" s="5">
        <v>0</v>
      </c>
      <c r="AX382" s="5">
        <v>0</v>
      </c>
      <c r="AY382" s="5">
        <v>0</v>
      </c>
      <c r="AZ382" s="5">
        <v>0</v>
      </c>
      <c r="BA382" s="5">
        <v>0</v>
      </c>
      <c r="BB382" s="5">
        <v>0</v>
      </c>
      <c r="BC382" s="5">
        <v>0</v>
      </c>
      <c r="BD382" s="5">
        <v>0</v>
      </c>
      <c r="BE382" s="5">
        <v>0</v>
      </c>
      <c r="BF382" s="5">
        <v>0</v>
      </c>
      <c r="BG382" s="5">
        <v>0</v>
      </c>
      <c r="BH382" s="5">
        <v>0</v>
      </c>
      <c r="BI382" s="5">
        <v>0</v>
      </c>
      <c r="BJ382" s="5">
        <v>0</v>
      </c>
      <c r="BK382" s="5">
        <v>0</v>
      </c>
      <c r="BL382" s="5">
        <v>0</v>
      </c>
      <c r="BM382" s="5">
        <v>0</v>
      </c>
      <c r="BN382" s="5">
        <v>0</v>
      </c>
      <c r="BO382" s="5">
        <v>0</v>
      </c>
      <c r="BP382" s="5">
        <v>0</v>
      </c>
      <c r="BQ382" s="5">
        <v>0</v>
      </c>
      <c r="BR382" s="5">
        <v>0</v>
      </c>
      <c r="BS382" s="5">
        <v>0</v>
      </c>
      <c r="BT382" s="5">
        <v>0</v>
      </c>
      <c r="BU382" s="5">
        <v>0</v>
      </c>
      <c r="BV382" s="5">
        <v>0</v>
      </c>
      <c r="BW382" s="5">
        <v>0</v>
      </c>
      <c r="BX382" s="5">
        <v>0</v>
      </c>
      <c r="BY382" s="5">
        <v>0</v>
      </c>
      <c r="BZ382" s="5">
        <v>0</v>
      </c>
      <c r="CA382" s="5">
        <v>0</v>
      </c>
      <c r="CB382" s="5">
        <v>0</v>
      </c>
      <c r="CC382" s="5">
        <v>0</v>
      </c>
      <c r="CD382" s="5">
        <v>0</v>
      </c>
      <c r="CE382" s="5">
        <v>0</v>
      </c>
      <c r="CF382" s="5">
        <v>0</v>
      </c>
      <c r="CG382" s="5">
        <v>0</v>
      </c>
      <c r="CH382" s="5">
        <v>0</v>
      </c>
      <c r="CI382" s="5">
        <v>0</v>
      </c>
      <c r="CJ382" s="5">
        <v>0</v>
      </c>
    </row>
    <row r="383" spans="2:88" x14ac:dyDescent="0.25">
      <c r="B383" s="1" t="s">
        <v>25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f>-K373*$C$357/2+K371*$C$357</f>
        <v>1.940604967948718E-2</v>
      </c>
      <c r="J383" s="5">
        <f>K371*$C$357/2</f>
        <v>9.6404246794871799E-3</v>
      </c>
      <c r="K383" s="5">
        <f>-2*K371*$C$357+K371*$C$361</f>
        <v>-3.8556923309140033E-2</v>
      </c>
      <c r="L383" s="5">
        <f>-K373*$C$357</f>
        <v>2.5040064102564106E-4</v>
      </c>
      <c r="M383" s="5">
        <f>K373*$C$357/2+K371*$C$357</f>
        <v>1.915564903846154E-2</v>
      </c>
      <c r="N383" s="5">
        <f>-K371*$C$357/2</f>
        <v>-9.6404246794871799E-3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  <c r="AF383" s="5">
        <v>0</v>
      </c>
      <c r="AG383" s="5">
        <v>0</v>
      </c>
      <c r="AH383" s="5">
        <v>0</v>
      </c>
      <c r="AI383" s="5">
        <v>0</v>
      </c>
      <c r="AJ383" s="5">
        <v>0</v>
      </c>
      <c r="AK383" s="5">
        <v>0</v>
      </c>
      <c r="AL383" s="5">
        <v>0</v>
      </c>
      <c r="AM383" s="5">
        <v>0</v>
      </c>
      <c r="AN383" s="5">
        <v>0</v>
      </c>
      <c r="AO383" s="5">
        <v>0</v>
      </c>
      <c r="AP383" s="5">
        <v>0</v>
      </c>
      <c r="AQ383" s="5">
        <v>0</v>
      </c>
      <c r="AR383" s="5">
        <v>0</v>
      </c>
      <c r="AS383" s="5">
        <v>0</v>
      </c>
      <c r="AT383" s="5">
        <v>0</v>
      </c>
      <c r="AU383" s="5">
        <v>0</v>
      </c>
      <c r="AV383" s="5">
        <v>0</v>
      </c>
      <c r="AW383" s="5">
        <v>0</v>
      </c>
      <c r="AX383" s="5">
        <v>0</v>
      </c>
      <c r="AY383" s="5">
        <v>0</v>
      </c>
      <c r="AZ383" s="5">
        <v>0</v>
      </c>
      <c r="BA383" s="5">
        <v>0</v>
      </c>
      <c r="BB383" s="5">
        <v>0</v>
      </c>
      <c r="BC383" s="5">
        <v>0</v>
      </c>
      <c r="BD383" s="5">
        <v>0</v>
      </c>
      <c r="BE383" s="5">
        <v>0</v>
      </c>
      <c r="BF383" s="5">
        <v>0</v>
      </c>
      <c r="BG383" s="5">
        <v>0</v>
      </c>
      <c r="BH383" s="5">
        <v>0</v>
      </c>
      <c r="BI383" s="5">
        <v>0</v>
      </c>
      <c r="BJ383" s="5">
        <v>0</v>
      </c>
      <c r="BK383" s="5">
        <v>0</v>
      </c>
      <c r="BL383" s="5">
        <v>0</v>
      </c>
      <c r="BM383" s="5">
        <v>0</v>
      </c>
      <c r="BN383" s="5">
        <v>0</v>
      </c>
      <c r="BO383" s="5">
        <v>0</v>
      </c>
      <c r="BP383" s="5">
        <v>0</v>
      </c>
      <c r="BQ383" s="5">
        <v>0</v>
      </c>
      <c r="BR383" s="5">
        <v>0</v>
      </c>
      <c r="BS383" s="5">
        <v>0</v>
      </c>
      <c r="BT383" s="5">
        <v>0</v>
      </c>
      <c r="BU383" s="5">
        <v>0</v>
      </c>
      <c r="BV383" s="5">
        <v>0</v>
      </c>
      <c r="BW383" s="5">
        <v>0</v>
      </c>
      <c r="BX383" s="5">
        <v>0</v>
      </c>
      <c r="BY383" s="5">
        <v>0</v>
      </c>
      <c r="BZ383" s="5">
        <v>0</v>
      </c>
      <c r="CA383" s="5">
        <v>0</v>
      </c>
      <c r="CB383" s="5">
        <v>0</v>
      </c>
      <c r="CC383" s="5">
        <v>0</v>
      </c>
      <c r="CD383" s="5">
        <v>0</v>
      </c>
      <c r="CE383" s="5">
        <v>0</v>
      </c>
      <c r="CF383" s="5">
        <v>0</v>
      </c>
      <c r="CG383" s="5">
        <v>0</v>
      </c>
      <c r="CH383" s="5">
        <v>0</v>
      </c>
      <c r="CI383" s="5">
        <v>0</v>
      </c>
      <c r="CJ383" s="5">
        <v>0</v>
      </c>
    </row>
    <row r="384" spans="2:88" x14ac:dyDescent="0.25">
      <c r="B384" s="1" t="s">
        <v>26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f>-K371*$C$357/2</f>
        <v>-9.6404246794871799E-3</v>
      </c>
      <c r="J384" s="5">
        <f>K367-K369/2</f>
        <v>0.90903613281250017</v>
      </c>
      <c r="K384" s="5">
        <v>0</v>
      </c>
      <c r="L384" s="5">
        <f>-2*K367-K371*$C$357+$C$355*K367*$E$361</f>
        <v>-1.8025420971119079</v>
      </c>
      <c r="M384" s="5">
        <f>K371*$C$357/2</f>
        <v>9.6404246794871799E-3</v>
      </c>
      <c r="N384" s="5">
        <f>K367+K369/2</f>
        <v>0.87429589843750011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  <c r="AF384" s="5">
        <v>0</v>
      </c>
      <c r="AG384" s="5">
        <v>0</v>
      </c>
      <c r="AH384" s="5">
        <v>0</v>
      </c>
      <c r="AI384" s="5">
        <v>0</v>
      </c>
      <c r="AJ384" s="5">
        <v>0</v>
      </c>
      <c r="AK384" s="5">
        <v>0</v>
      </c>
      <c r="AL384" s="5">
        <v>0</v>
      </c>
      <c r="AM384" s="5">
        <v>0</v>
      </c>
      <c r="AN384" s="5">
        <v>0</v>
      </c>
      <c r="AO384" s="5">
        <v>0</v>
      </c>
      <c r="AP384" s="5">
        <v>0</v>
      </c>
      <c r="AQ384" s="5">
        <v>0</v>
      </c>
      <c r="AR384" s="5">
        <v>0</v>
      </c>
      <c r="AS384" s="5">
        <v>0</v>
      </c>
      <c r="AT384" s="5">
        <v>0</v>
      </c>
      <c r="AU384" s="5">
        <v>0</v>
      </c>
      <c r="AV384" s="5">
        <v>0</v>
      </c>
      <c r="AW384" s="5">
        <v>0</v>
      </c>
      <c r="AX384" s="5">
        <v>0</v>
      </c>
      <c r="AY384" s="5">
        <v>0</v>
      </c>
      <c r="AZ384" s="5">
        <v>0</v>
      </c>
      <c r="BA384" s="5">
        <v>0</v>
      </c>
      <c r="BB384" s="5">
        <v>0</v>
      </c>
      <c r="BC384" s="5">
        <v>0</v>
      </c>
      <c r="BD384" s="5">
        <v>0</v>
      </c>
      <c r="BE384" s="5">
        <v>0</v>
      </c>
      <c r="BF384" s="5">
        <v>0</v>
      </c>
      <c r="BG384" s="5">
        <v>0</v>
      </c>
      <c r="BH384" s="5">
        <v>0</v>
      </c>
      <c r="BI384" s="5">
        <v>0</v>
      </c>
      <c r="BJ384" s="5">
        <v>0</v>
      </c>
      <c r="BK384" s="5">
        <v>0</v>
      </c>
      <c r="BL384" s="5">
        <v>0</v>
      </c>
      <c r="BM384" s="5">
        <v>0</v>
      </c>
      <c r="BN384" s="5">
        <v>0</v>
      </c>
      <c r="BO384" s="5">
        <v>0</v>
      </c>
      <c r="BP384" s="5">
        <v>0</v>
      </c>
      <c r="BQ384" s="5">
        <v>0</v>
      </c>
      <c r="BR384" s="5">
        <v>0</v>
      </c>
      <c r="BS384" s="5">
        <v>0</v>
      </c>
      <c r="BT384" s="5">
        <v>0</v>
      </c>
      <c r="BU384" s="5">
        <v>0</v>
      </c>
      <c r="BV384" s="5">
        <v>0</v>
      </c>
      <c r="BW384" s="5">
        <v>0</v>
      </c>
      <c r="BX384" s="5">
        <v>0</v>
      </c>
      <c r="BY384" s="5">
        <v>0</v>
      </c>
      <c r="BZ384" s="5">
        <v>0</v>
      </c>
      <c r="CA384" s="5">
        <v>0</v>
      </c>
      <c r="CB384" s="5">
        <v>0</v>
      </c>
      <c r="CC384" s="5">
        <v>0</v>
      </c>
      <c r="CD384" s="5">
        <v>0</v>
      </c>
      <c r="CE384" s="5">
        <v>0</v>
      </c>
      <c r="CF384" s="5">
        <v>0</v>
      </c>
      <c r="CG384" s="5">
        <v>0</v>
      </c>
      <c r="CH384" s="5">
        <v>0</v>
      </c>
      <c r="CI384" s="5">
        <v>0</v>
      </c>
      <c r="CJ384" s="5">
        <v>0</v>
      </c>
    </row>
    <row r="385" spans="2:88" x14ac:dyDescent="0.25">
      <c r="B385" s="1" t="s">
        <v>27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f>-M373*$C$357/2+M371*$C$357</f>
        <v>1.915564903846154E-2</v>
      </c>
      <c r="L385" s="5">
        <f>M371*$C$357/2</f>
        <v>9.5152243589743599E-3</v>
      </c>
      <c r="M385" s="5">
        <f>-2*M371*$C$357+M371*$C$361</f>
        <v>-3.8056184045384973E-2</v>
      </c>
      <c r="N385" s="5">
        <f>-M373*$C$357</f>
        <v>2.5040064102564106E-4</v>
      </c>
      <c r="O385" s="5">
        <f>M373*$C$357/2+M371*$C$357</f>
        <v>1.89052483974359E-2</v>
      </c>
      <c r="P385" s="5">
        <f>-M371*$C$357/2</f>
        <v>-9.5152243589743599E-3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0</v>
      </c>
      <c r="AH385" s="5">
        <v>0</v>
      </c>
      <c r="AI385" s="5">
        <v>0</v>
      </c>
      <c r="AJ385" s="5">
        <v>0</v>
      </c>
      <c r="AK385" s="5">
        <v>0</v>
      </c>
      <c r="AL385" s="5">
        <v>0</v>
      </c>
      <c r="AM385" s="5">
        <v>0</v>
      </c>
      <c r="AN385" s="5">
        <v>0</v>
      </c>
      <c r="AO385" s="5">
        <v>0</v>
      </c>
      <c r="AP385" s="5">
        <v>0</v>
      </c>
      <c r="AQ385" s="5">
        <v>0</v>
      </c>
      <c r="AR385" s="5">
        <v>0</v>
      </c>
      <c r="AS385" s="5">
        <v>0</v>
      </c>
      <c r="AT385" s="5">
        <v>0</v>
      </c>
      <c r="AU385" s="5">
        <v>0</v>
      </c>
      <c r="AV385" s="5">
        <v>0</v>
      </c>
      <c r="AW385" s="5">
        <v>0</v>
      </c>
      <c r="AX385" s="5">
        <v>0</v>
      </c>
      <c r="AY385" s="5">
        <v>0</v>
      </c>
      <c r="AZ385" s="5">
        <v>0</v>
      </c>
      <c r="BA385" s="5">
        <v>0</v>
      </c>
      <c r="BB385" s="5">
        <v>0</v>
      </c>
      <c r="BC385" s="5">
        <v>0</v>
      </c>
      <c r="BD385" s="5">
        <v>0</v>
      </c>
      <c r="BE385" s="5">
        <v>0</v>
      </c>
      <c r="BF385" s="5">
        <v>0</v>
      </c>
      <c r="BG385" s="5">
        <v>0</v>
      </c>
      <c r="BH385" s="5">
        <v>0</v>
      </c>
      <c r="BI385" s="5">
        <v>0</v>
      </c>
      <c r="BJ385" s="5">
        <v>0</v>
      </c>
      <c r="BK385" s="5">
        <v>0</v>
      </c>
      <c r="BL385" s="5">
        <v>0</v>
      </c>
      <c r="BM385" s="5">
        <v>0</v>
      </c>
      <c r="BN385" s="5">
        <v>0</v>
      </c>
      <c r="BO385" s="5">
        <v>0</v>
      </c>
      <c r="BP385" s="5">
        <v>0</v>
      </c>
      <c r="BQ385" s="5">
        <v>0</v>
      </c>
      <c r="BR385" s="5">
        <v>0</v>
      </c>
      <c r="BS385" s="5">
        <v>0</v>
      </c>
      <c r="BT385" s="5">
        <v>0</v>
      </c>
      <c r="BU385" s="5">
        <v>0</v>
      </c>
      <c r="BV385" s="5">
        <v>0</v>
      </c>
      <c r="BW385" s="5">
        <v>0</v>
      </c>
      <c r="BX385" s="5">
        <v>0</v>
      </c>
      <c r="BY385" s="5">
        <v>0</v>
      </c>
      <c r="BZ385" s="5">
        <v>0</v>
      </c>
      <c r="CA385" s="5">
        <v>0</v>
      </c>
      <c r="CB385" s="5">
        <v>0</v>
      </c>
      <c r="CC385" s="5">
        <v>0</v>
      </c>
      <c r="CD385" s="5">
        <v>0</v>
      </c>
      <c r="CE385" s="5">
        <v>0</v>
      </c>
      <c r="CF385" s="5">
        <v>0</v>
      </c>
      <c r="CG385" s="5">
        <v>0</v>
      </c>
      <c r="CH385" s="5">
        <v>0</v>
      </c>
      <c r="CI385" s="5">
        <v>0</v>
      </c>
      <c r="CJ385" s="5">
        <v>0</v>
      </c>
    </row>
    <row r="386" spans="2:88" x14ac:dyDescent="0.25">
      <c r="B386" s="1" t="s">
        <v>28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f>-M371*$C$357/2</f>
        <v>-9.5152243589743599E-3</v>
      </c>
      <c r="L386" s="5">
        <f>M367-M369/2</f>
        <v>0.87429687499999986</v>
      </c>
      <c r="M386" s="5">
        <v>0</v>
      </c>
      <c r="N386" s="5">
        <f>-2*M367-M371*$C$357+$C$355*M367*$E$361</f>
        <v>-1.7337123873589484</v>
      </c>
      <c r="O386" s="5">
        <f>M371*$C$357/2</f>
        <v>9.5152243589743599E-3</v>
      </c>
      <c r="P386" s="5">
        <f>M367+M369/2</f>
        <v>0.84045312499999991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  <c r="AF386" s="5">
        <v>0</v>
      </c>
      <c r="AG386" s="5">
        <v>0</v>
      </c>
      <c r="AH386" s="5">
        <v>0</v>
      </c>
      <c r="AI386" s="5">
        <v>0</v>
      </c>
      <c r="AJ386" s="5">
        <v>0</v>
      </c>
      <c r="AK386" s="5">
        <v>0</v>
      </c>
      <c r="AL386" s="5">
        <v>0</v>
      </c>
      <c r="AM386" s="5">
        <v>0</v>
      </c>
      <c r="AN386" s="5">
        <v>0</v>
      </c>
      <c r="AO386" s="5">
        <v>0</v>
      </c>
      <c r="AP386" s="5">
        <v>0</v>
      </c>
      <c r="AQ386" s="5">
        <v>0</v>
      </c>
      <c r="AR386" s="5">
        <v>0</v>
      </c>
      <c r="AS386" s="5">
        <v>0</v>
      </c>
      <c r="AT386" s="5">
        <v>0</v>
      </c>
      <c r="AU386" s="5">
        <v>0</v>
      </c>
      <c r="AV386" s="5">
        <v>0</v>
      </c>
      <c r="AW386" s="5">
        <v>0</v>
      </c>
      <c r="AX386" s="5">
        <v>0</v>
      </c>
      <c r="AY386" s="5">
        <v>0</v>
      </c>
      <c r="AZ386" s="5">
        <v>0</v>
      </c>
      <c r="BA386" s="5">
        <v>0</v>
      </c>
      <c r="BB386" s="5">
        <v>0</v>
      </c>
      <c r="BC386" s="5">
        <v>0</v>
      </c>
      <c r="BD386" s="5">
        <v>0</v>
      </c>
      <c r="BE386" s="5">
        <v>0</v>
      </c>
      <c r="BF386" s="5">
        <v>0</v>
      </c>
      <c r="BG386" s="5">
        <v>0</v>
      </c>
      <c r="BH386" s="5">
        <v>0</v>
      </c>
      <c r="BI386" s="5">
        <v>0</v>
      </c>
      <c r="BJ386" s="5">
        <v>0</v>
      </c>
      <c r="BK386" s="5">
        <v>0</v>
      </c>
      <c r="BL386" s="5">
        <v>0</v>
      </c>
      <c r="BM386" s="5">
        <v>0</v>
      </c>
      <c r="BN386" s="5">
        <v>0</v>
      </c>
      <c r="BO386" s="5">
        <v>0</v>
      </c>
      <c r="BP386" s="5">
        <v>0</v>
      </c>
      <c r="BQ386" s="5">
        <v>0</v>
      </c>
      <c r="BR386" s="5">
        <v>0</v>
      </c>
      <c r="BS386" s="5">
        <v>0</v>
      </c>
      <c r="BT386" s="5">
        <v>0</v>
      </c>
      <c r="BU386" s="5">
        <v>0</v>
      </c>
      <c r="BV386" s="5">
        <v>0</v>
      </c>
      <c r="BW386" s="5">
        <v>0</v>
      </c>
      <c r="BX386" s="5">
        <v>0</v>
      </c>
      <c r="BY386" s="5">
        <v>0</v>
      </c>
      <c r="BZ386" s="5">
        <v>0</v>
      </c>
      <c r="CA386" s="5">
        <v>0</v>
      </c>
      <c r="CB386" s="5">
        <v>0</v>
      </c>
      <c r="CC386" s="5">
        <v>0</v>
      </c>
      <c r="CD386" s="5">
        <v>0</v>
      </c>
      <c r="CE386" s="5">
        <v>0</v>
      </c>
      <c r="CF386" s="5">
        <v>0</v>
      </c>
      <c r="CG386" s="5">
        <v>0</v>
      </c>
      <c r="CH386" s="5">
        <v>0</v>
      </c>
      <c r="CI386" s="5">
        <v>0</v>
      </c>
      <c r="CJ386" s="5">
        <v>0</v>
      </c>
    </row>
    <row r="387" spans="2:88" x14ac:dyDescent="0.25">
      <c r="B387" s="1" t="s">
        <v>29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f>-O373*$C$357/2+O371*$C$357</f>
        <v>1.89052483974359E-2</v>
      </c>
      <c r="N387" s="5">
        <f>O371*$C$357/2</f>
        <v>9.3900240384615398E-3</v>
      </c>
      <c r="O387" s="5">
        <f>-2*O371*$C$357+O371*$C$361</f>
        <v>-3.7555444781629907E-2</v>
      </c>
      <c r="P387" s="5">
        <f>-O373*$C$357</f>
        <v>2.5040064102564106E-4</v>
      </c>
      <c r="Q387" s="5">
        <f>O373*$C$357/2+O371*$C$357</f>
        <v>1.865484775641026E-2</v>
      </c>
      <c r="R387" s="5">
        <f>-O371*$C$357/2</f>
        <v>-9.3900240384615398E-3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5">
        <v>0</v>
      </c>
      <c r="AF387" s="5">
        <v>0</v>
      </c>
      <c r="AG387" s="5">
        <v>0</v>
      </c>
      <c r="AH387" s="5">
        <v>0</v>
      </c>
      <c r="AI387" s="5">
        <v>0</v>
      </c>
      <c r="AJ387" s="5">
        <v>0</v>
      </c>
      <c r="AK387" s="5">
        <v>0</v>
      </c>
      <c r="AL387" s="5">
        <v>0</v>
      </c>
      <c r="AM387" s="5">
        <v>0</v>
      </c>
      <c r="AN387" s="5">
        <v>0</v>
      </c>
      <c r="AO387" s="5">
        <v>0</v>
      </c>
      <c r="AP387" s="5">
        <v>0</v>
      </c>
      <c r="AQ387" s="5">
        <v>0</v>
      </c>
      <c r="AR387" s="5">
        <v>0</v>
      </c>
      <c r="AS387" s="5">
        <v>0</v>
      </c>
      <c r="AT387" s="5">
        <v>0</v>
      </c>
      <c r="AU387" s="5">
        <v>0</v>
      </c>
      <c r="AV387" s="5">
        <v>0</v>
      </c>
      <c r="AW387" s="5">
        <v>0</v>
      </c>
      <c r="AX387" s="5">
        <v>0</v>
      </c>
      <c r="AY387" s="5">
        <v>0</v>
      </c>
      <c r="AZ387" s="5">
        <v>0</v>
      </c>
      <c r="BA387" s="5">
        <v>0</v>
      </c>
      <c r="BB387" s="5">
        <v>0</v>
      </c>
      <c r="BC387" s="5">
        <v>0</v>
      </c>
      <c r="BD387" s="5">
        <v>0</v>
      </c>
      <c r="BE387" s="5">
        <v>0</v>
      </c>
      <c r="BF387" s="5">
        <v>0</v>
      </c>
      <c r="BG387" s="5">
        <v>0</v>
      </c>
      <c r="BH387" s="5">
        <v>0</v>
      </c>
      <c r="BI387" s="5">
        <v>0</v>
      </c>
      <c r="BJ387" s="5">
        <v>0</v>
      </c>
      <c r="BK387" s="5">
        <v>0</v>
      </c>
      <c r="BL387" s="5">
        <v>0</v>
      </c>
      <c r="BM387" s="5">
        <v>0</v>
      </c>
      <c r="BN387" s="5">
        <v>0</v>
      </c>
      <c r="BO387" s="5">
        <v>0</v>
      </c>
      <c r="BP387" s="5">
        <v>0</v>
      </c>
      <c r="BQ387" s="5">
        <v>0</v>
      </c>
      <c r="BR387" s="5">
        <v>0</v>
      </c>
      <c r="BS387" s="5">
        <v>0</v>
      </c>
      <c r="BT387" s="5">
        <v>0</v>
      </c>
      <c r="BU387" s="5">
        <v>0</v>
      </c>
      <c r="BV387" s="5">
        <v>0</v>
      </c>
      <c r="BW387" s="5">
        <v>0</v>
      </c>
      <c r="BX387" s="5">
        <v>0</v>
      </c>
      <c r="BY387" s="5">
        <v>0</v>
      </c>
      <c r="BZ387" s="5">
        <v>0</v>
      </c>
      <c r="CA387" s="5">
        <v>0</v>
      </c>
      <c r="CB387" s="5">
        <v>0</v>
      </c>
      <c r="CC387" s="5">
        <v>0</v>
      </c>
      <c r="CD387" s="5">
        <v>0</v>
      </c>
      <c r="CE387" s="5">
        <v>0</v>
      </c>
      <c r="CF387" s="5">
        <v>0</v>
      </c>
      <c r="CG387" s="5">
        <v>0</v>
      </c>
      <c r="CH387" s="5">
        <v>0</v>
      </c>
      <c r="CI387" s="5">
        <v>0</v>
      </c>
      <c r="CJ387" s="5">
        <v>0</v>
      </c>
    </row>
    <row r="388" spans="2:88" x14ac:dyDescent="0.25">
      <c r="B388" s="1" t="s">
        <v>30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f>-O371*$C$357/2</f>
        <v>-9.3900240384615398E-3</v>
      </c>
      <c r="N388" s="5">
        <f>O367-O369/2</f>
        <v>0.8404541015625</v>
      </c>
      <c r="O388" s="5">
        <v>0</v>
      </c>
      <c r="P388" s="5">
        <f>-2*O367-O371*$C$357+$C$355*O367*$E$361</f>
        <v>-1.6666638569051322</v>
      </c>
      <c r="Q388" s="5">
        <f>O371*$C$357/2</f>
        <v>9.3900240384615398E-3</v>
      </c>
      <c r="R388" s="5">
        <f>O367+O369/2</f>
        <v>0.8074951171875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0</v>
      </c>
      <c r="AM388" s="5">
        <v>0</v>
      </c>
      <c r="AN388" s="5">
        <v>0</v>
      </c>
      <c r="AO388" s="5">
        <v>0</v>
      </c>
      <c r="AP388" s="5">
        <v>0</v>
      </c>
      <c r="AQ388" s="5">
        <v>0</v>
      </c>
      <c r="AR388" s="5">
        <v>0</v>
      </c>
      <c r="AS388" s="5">
        <v>0</v>
      </c>
      <c r="AT388" s="5">
        <v>0</v>
      </c>
      <c r="AU388" s="5">
        <v>0</v>
      </c>
      <c r="AV388" s="5">
        <v>0</v>
      </c>
      <c r="AW388" s="5">
        <v>0</v>
      </c>
      <c r="AX388" s="5">
        <v>0</v>
      </c>
      <c r="AY388" s="5">
        <v>0</v>
      </c>
      <c r="AZ388" s="5">
        <v>0</v>
      </c>
      <c r="BA388" s="5">
        <v>0</v>
      </c>
      <c r="BB388" s="5">
        <v>0</v>
      </c>
      <c r="BC388" s="5">
        <v>0</v>
      </c>
      <c r="BD388" s="5">
        <v>0</v>
      </c>
      <c r="BE388" s="5">
        <v>0</v>
      </c>
      <c r="BF388" s="5">
        <v>0</v>
      </c>
      <c r="BG388" s="5">
        <v>0</v>
      </c>
      <c r="BH388" s="5">
        <v>0</v>
      </c>
      <c r="BI388" s="5">
        <v>0</v>
      </c>
      <c r="BJ388" s="5">
        <v>0</v>
      </c>
      <c r="BK388" s="5">
        <v>0</v>
      </c>
      <c r="BL388" s="5">
        <v>0</v>
      </c>
      <c r="BM388" s="5">
        <v>0</v>
      </c>
      <c r="BN388" s="5">
        <v>0</v>
      </c>
      <c r="BO388" s="5">
        <v>0</v>
      </c>
      <c r="BP388" s="5">
        <v>0</v>
      </c>
      <c r="BQ388" s="5">
        <v>0</v>
      </c>
      <c r="BR388" s="5">
        <v>0</v>
      </c>
      <c r="BS388" s="5">
        <v>0</v>
      </c>
      <c r="BT388" s="5">
        <v>0</v>
      </c>
      <c r="BU388" s="5">
        <v>0</v>
      </c>
      <c r="BV388" s="5">
        <v>0</v>
      </c>
      <c r="BW388" s="5">
        <v>0</v>
      </c>
      <c r="BX388" s="5">
        <v>0</v>
      </c>
      <c r="BY388" s="5">
        <v>0</v>
      </c>
      <c r="BZ388" s="5">
        <v>0</v>
      </c>
      <c r="CA388" s="5">
        <v>0</v>
      </c>
      <c r="CB388" s="5">
        <v>0</v>
      </c>
      <c r="CC388" s="5">
        <v>0</v>
      </c>
      <c r="CD388" s="5">
        <v>0</v>
      </c>
      <c r="CE388" s="5">
        <v>0</v>
      </c>
      <c r="CF388" s="5">
        <v>0</v>
      </c>
      <c r="CG388" s="5">
        <v>0</v>
      </c>
      <c r="CH388" s="5">
        <v>0</v>
      </c>
      <c r="CI388" s="5">
        <v>0</v>
      </c>
      <c r="CJ388" s="5">
        <v>0</v>
      </c>
    </row>
    <row r="389" spans="2:88" x14ac:dyDescent="0.25">
      <c r="B389" s="1" t="s">
        <v>31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f>-Q373*$C$357/2+Q371*$C$357</f>
        <v>1.865484775641026E-2</v>
      </c>
      <c r="P389" s="5">
        <f>Q371*$C$357/2</f>
        <v>9.2648237179487197E-3</v>
      </c>
      <c r="Q389" s="5">
        <f>-2*Q371*$C$357+Q371*$C$361</f>
        <v>-3.7054705517874847E-2</v>
      </c>
      <c r="R389" s="5">
        <f>-Q373*$C$357</f>
        <v>2.5040064102564106E-4</v>
      </c>
      <c r="S389" s="5">
        <f>Q373*$C$357/2+Q371*$C$357</f>
        <v>1.8404447115384619E-2</v>
      </c>
      <c r="T389" s="5">
        <f>-Q371*$C$357/2</f>
        <v>-9.2648237179487197E-3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5">
        <v>0</v>
      </c>
      <c r="AF389" s="5">
        <v>0</v>
      </c>
      <c r="AG389" s="5">
        <v>0</v>
      </c>
      <c r="AH389" s="5">
        <v>0</v>
      </c>
      <c r="AI389" s="5">
        <v>0</v>
      </c>
      <c r="AJ389" s="5">
        <v>0</v>
      </c>
      <c r="AK389" s="5">
        <v>0</v>
      </c>
      <c r="AL389" s="5">
        <v>0</v>
      </c>
      <c r="AM389" s="5">
        <v>0</v>
      </c>
      <c r="AN389" s="5">
        <v>0</v>
      </c>
      <c r="AO389" s="5">
        <v>0</v>
      </c>
      <c r="AP389" s="5">
        <v>0</v>
      </c>
      <c r="AQ389" s="5">
        <v>0</v>
      </c>
      <c r="AR389" s="5">
        <v>0</v>
      </c>
      <c r="AS389" s="5">
        <v>0</v>
      </c>
      <c r="AT389" s="5">
        <v>0</v>
      </c>
      <c r="AU389" s="5">
        <v>0</v>
      </c>
      <c r="AV389" s="5">
        <v>0</v>
      </c>
      <c r="AW389" s="5">
        <v>0</v>
      </c>
      <c r="AX389" s="5">
        <v>0</v>
      </c>
      <c r="AY389" s="5">
        <v>0</v>
      </c>
      <c r="AZ389" s="5">
        <v>0</v>
      </c>
      <c r="BA389" s="5">
        <v>0</v>
      </c>
      <c r="BB389" s="5">
        <v>0</v>
      </c>
      <c r="BC389" s="5">
        <v>0</v>
      </c>
      <c r="BD389" s="5">
        <v>0</v>
      </c>
      <c r="BE389" s="5">
        <v>0</v>
      </c>
      <c r="BF389" s="5">
        <v>0</v>
      </c>
      <c r="BG389" s="5">
        <v>0</v>
      </c>
      <c r="BH389" s="5">
        <v>0</v>
      </c>
      <c r="BI389" s="5">
        <v>0</v>
      </c>
      <c r="BJ389" s="5">
        <v>0</v>
      </c>
      <c r="BK389" s="5">
        <v>0</v>
      </c>
      <c r="BL389" s="5">
        <v>0</v>
      </c>
      <c r="BM389" s="5">
        <v>0</v>
      </c>
      <c r="BN389" s="5">
        <v>0</v>
      </c>
      <c r="BO389" s="5">
        <v>0</v>
      </c>
      <c r="BP389" s="5">
        <v>0</v>
      </c>
      <c r="BQ389" s="5">
        <v>0</v>
      </c>
      <c r="BR389" s="5">
        <v>0</v>
      </c>
      <c r="BS389" s="5">
        <v>0</v>
      </c>
      <c r="BT389" s="5">
        <v>0</v>
      </c>
      <c r="BU389" s="5">
        <v>0</v>
      </c>
      <c r="BV389" s="5">
        <v>0</v>
      </c>
      <c r="BW389" s="5">
        <v>0</v>
      </c>
      <c r="BX389" s="5">
        <v>0</v>
      </c>
      <c r="BY389" s="5">
        <v>0</v>
      </c>
      <c r="BZ389" s="5">
        <v>0</v>
      </c>
      <c r="CA389" s="5">
        <v>0</v>
      </c>
      <c r="CB389" s="5">
        <v>0</v>
      </c>
      <c r="CC389" s="5">
        <v>0</v>
      </c>
      <c r="CD389" s="5">
        <v>0</v>
      </c>
      <c r="CE389" s="5">
        <v>0</v>
      </c>
      <c r="CF389" s="5">
        <v>0</v>
      </c>
      <c r="CG389" s="5">
        <v>0</v>
      </c>
      <c r="CH389" s="5">
        <v>0</v>
      </c>
      <c r="CI389" s="5">
        <v>0</v>
      </c>
      <c r="CJ389" s="5">
        <v>0</v>
      </c>
    </row>
    <row r="390" spans="2:88" x14ac:dyDescent="0.25">
      <c r="B390" s="1" t="s">
        <v>32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f>-Q371*$C$357/2</f>
        <v>-9.2648237179487197E-3</v>
      </c>
      <c r="P390" s="5">
        <f>Q367-Q369/2</f>
        <v>0.80749609375000009</v>
      </c>
      <c r="Q390" s="5">
        <v>0</v>
      </c>
      <c r="R390" s="5">
        <f>-2*Q367-Q371*$C$357+$C$355*Q367*$E$361</f>
        <v>-1.6013730691807322</v>
      </c>
      <c r="S390" s="5">
        <f>Q371*$C$357/2</f>
        <v>9.2648237179487197E-3</v>
      </c>
      <c r="T390" s="5">
        <f>Q367+Q369/2</f>
        <v>0.77541015625000009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  <c r="AF390" s="5">
        <v>0</v>
      </c>
      <c r="AG390" s="5">
        <v>0</v>
      </c>
      <c r="AH390" s="5">
        <v>0</v>
      </c>
      <c r="AI390" s="5">
        <v>0</v>
      </c>
      <c r="AJ390" s="5">
        <v>0</v>
      </c>
      <c r="AK390" s="5">
        <v>0</v>
      </c>
      <c r="AL390" s="5">
        <v>0</v>
      </c>
      <c r="AM390" s="5">
        <v>0</v>
      </c>
      <c r="AN390" s="5">
        <v>0</v>
      </c>
      <c r="AO390" s="5">
        <v>0</v>
      </c>
      <c r="AP390" s="5">
        <v>0</v>
      </c>
      <c r="AQ390" s="5">
        <v>0</v>
      </c>
      <c r="AR390" s="5">
        <v>0</v>
      </c>
      <c r="AS390" s="5">
        <v>0</v>
      </c>
      <c r="AT390" s="5">
        <v>0</v>
      </c>
      <c r="AU390" s="5">
        <v>0</v>
      </c>
      <c r="AV390" s="5">
        <v>0</v>
      </c>
      <c r="AW390" s="5">
        <v>0</v>
      </c>
      <c r="AX390" s="5">
        <v>0</v>
      </c>
      <c r="AY390" s="5">
        <v>0</v>
      </c>
      <c r="AZ390" s="5">
        <v>0</v>
      </c>
      <c r="BA390" s="5">
        <v>0</v>
      </c>
      <c r="BB390" s="5">
        <v>0</v>
      </c>
      <c r="BC390" s="5">
        <v>0</v>
      </c>
      <c r="BD390" s="5">
        <v>0</v>
      </c>
      <c r="BE390" s="5">
        <v>0</v>
      </c>
      <c r="BF390" s="5">
        <v>0</v>
      </c>
      <c r="BG390" s="5">
        <v>0</v>
      </c>
      <c r="BH390" s="5">
        <v>0</v>
      </c>
      <c r="BI390" s="5">
        <v>0</v>
      </c>
      <c r="BJ390" s="5">
        <v>0</v>
      </c>
      <c r="BK390" s="5">
        <v>0</v>
      </c>
      <c r="BL390" s="5">
        <v>0</v>
      </c>
      <c r="BM390" s="5">
        <v>0</v>
      </c>
      <c r="BN390" s="5">
        <v>0</v>
      </c>
      <c r="BO390" s="5">
        <v>0</v>
      </c>
      <c r="BP390" s="5">
        <v>0</v>
      </c>
      <c r="BQ390" s="5">
        <v>0</v>
      </c>
      <c r="BR390" s="5">
        <v>0</v>
      </c>
      <c r="BS390" s="5">
        <v>0</v>
      </c>
      <c r="BT390" s="5">
        <v>0</v>
      </c>
      <c r="BU390" s="5">
        <v>0</v>
      </c>
      <c r="BV390" s="5">
        <v>0</v>
      </c>
      <c r="BW390" s="5">
        <v>0</v>
      </c>
      <c r="BX390" s="5">
        <v>0</v>
      </c>
      <c r="BY390" s="5">
        <v>0</v>
      </c>
      <c r="BZ390" s="5">
        <v>0</v>
      </c>
      <c r="CA390" s="5">
        <v>0</v>
      </c>
      <c r="CB390" s="5">
        <v>0</v>
      </c>
      <c r="CC390" s="5">
        <v>0</v>
      </c>
      <c r="CD390" s="5">
        <v>0</v>
      </c>
      <c r="CE390" s="5">
        <v>0</v>
      </c>
      <c r="CF390" s="5">
        <v>0</v>
      </c>
      <c r="CG390" s="5">
        <v>0</v>
      </c>
      <c r="CH390" s="5">
        <v>0</v>
      </c>
      <c r="CI390" s="5">
        <v>0</v>
      </c>
      <c r="CJ390" s="5">
        <v>0</v>
      </c>
    </row>
    <row r="391" spans="2:88" x14ac:dyDescent="0.25">
      <c r="B391" s="1" t="s">
        <v>33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f>-S373*$C$357/2+S371*$C$357</f>
        <v>1.8404447115384616E-2</v>
      </c>
      <c r="R391" s="5">
        <f>S371*$C$357/2</f>
        <v>9.1396233974358979E-3</v>
      </c>
      <c r="S391" s="5">
        <f>-2*S371*$C$357+S371*$C$361</f>
        <v>-3.6553966254119774E-2</v>
      </c>
      <c r="T391" s="5">
        <f>-S373*$C$357</f>
        <v>2.5040064102564106E-4</v>
      </c>
      <c r="U391" s="5">
        <f>S373*$C$357/2+S371*$C$357</f>
        <v>1.8154046474358976E-2</v>
      </c>
      <c r="V391" s="5">
        <f>-S371*$C$357/2</f>
        <v>-9.1396233974358979E-3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5">
        <v>0</v>
      </c>
      <c r="AD391" s="5">
        <v>0</v>
      </c>
      <c r="AE391" s="5">
        <v>0</v>
      </c>
      <c r="AF391" s="5">
        <v>0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5">
        <v>0</v>
      </c>
      <c r="AN391" s="5">
        <v>0</v>
      </c>
      <c r="AO391" s="5">
        <v>0</v>
      </c>
      <c r="AP391" s="5">
        <v>0</v>
      </c>
      <c r="AQ391" s="5">
        <v>0</v>
      </c>
      <c r="AR391" s="5">
        <v>0</v>
      </c>
      <c r="AS391" s="5">
        <v>0</v>
      </c>
      <c r="AT391" s="5">
        <v>0</v>
      </c>
      <c r="AU391" s="5">
        <v>0</v>
      </c>
      <c r="AV391" s="5">
        <v>0</v>
      </c>
      <c r="AW391" s="5">
        <v>0</v>
      </c>
      <c r="AX391" s="5">
        <v>0</v>
      </c>
      <c r="AY391" s="5">
        <v>0</v>
      </c>
      <c r="AZ391" s="5">
        <v>0</v>
      </c>
      <c r="BA391" s="5">
        <v>0</v>
      </c>
      <c r="BB391" s="5">
        <v>0</v>
      </c>
      <c r="BC391" s="5">
        <v>0</v>
      </c>
      <c r="BD391" s="5">
        <v>0</v>
      </c>
      <c r="BE391" s="5">
        <v>0</v>
      </c>
      <c r="BF391" s="5">
        <v>0</v>
      </c>
      <c r="BG391" s="5">
        <v>0</v>
      </c>
      <c r="BH391" s="5">
        <v>0</v>
      </c>
      <c r="BI391" s="5">
        <v>0</v>
      </c>
      <c r="BJ391" s="5">
        <v>0</v>
      </c>
      <c r="BK391" s="5">
        <v>0</v>
      </c>
      <c r="BL391" s="5">
        <v>0</v>
      </c>
      <c r="BM391" s="5">
        <v>0</v>
      </c>
      <c r="BN391" s="5">
        <v>0</v>
      </c>
      <c r="BO391" s="5">
        <v>0</v>
      </c>
      <c r="BP391" s="5">
        <v>0</v>
      </c>
      <c r="BQ391" s="5">
        <v>0</v>
      </c>
      <c r="BR391" s="5">
        <v>0</v>
      </c>
      <c r="BS391" s="5">
        <v>0</v>
      </c>
      <c r="BT391" s="5">
        <v>0</v>
      </c>
      <c r="BU391" s="5">
        <v>0</v>
      </c>
      <c r="BV391" s="5">
        <v>0</v>
      </c>
      <c r="BW391" s="5">
        <v>0</v>
      </c>
      <c r="BX391" s="5">
        <v>0</v>
      </c>
      <c r="BY391" s="5">
        <v>0</v>
      </c>
      <c r="BZ391" s="5">
        <v>0</v>
      </c>
      <c r="CA391" s="5">
        <v>0</v>
      </c>
      <c r="CB391" s="5">
        <v>0</v>
      </c>
      <c r="CC391" s="5">
        <v>0</v>
      </c>
      <c r="CD391" s="5">
        <v>0</v>
      </c>
      <c r="CE391" s="5">
        <v>0</v>
      </c>
      <c r="CF391" s="5">
        <v>0</v>
      </c>
      <c r="CG391" s="5">
        <v>0</v>
      </c>
      <c r="CH391" s="5">
        <v>0</v>
      </c>
      <c r="CI391" s="5">
        <v>0</v>
      </c>
      <c r="CJ391" s="5">
        <v>0</v>
      </c>
    </row>
    <row r="392" spans="2:88" x14ac:dyDescent="0.25">
      <c r="B392" s="1" t="s">
        <v>34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f>-S371*$C$357/2</f>
        <v>-9.1396233974358979E-3</v>
      </c>
      <c r="R392" s="5">
        <f>S367-S369/2</f>
        <v>0.77541113281249996</v>
      </c>
      <c r="S392" s="5">
        <v>0</v>
      </c>
      <c r="T392" s="5">
        <f>-2*S367-S371*$C$357+$C$355*S367*$E$361</f>
        <v>-1.5378165876160235</v>
      </c>
      <c r="U392" s="5">
        <f>S371*$C$357/2</f>
        <v>9.1396233974358979E-3</v>
      </c>
      <c r="V392" s="5">
        <f>S367+S369/2</f>
        <v>0.74418652343750002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5">
        <v>0</v>
      </c>
      <c r="AD392" s="5">
        <v>0</v>
      </c>
      <c r="AE392" s="5">
        <v>0</v>
      </c>
      <c r="AF392" s="5">
        <v>0</v>
      </c>
      <c r="AG392" s="5">
        <v>0</v>
      </c>
      <c r="AH392" s="5">
        <v>0</v>
      </c>
      <c r="AI392" s="5">
        <v>0</v>
      </c>
      <c r="AJ392" s="5">
        <v>0</v>
      </c>
      <c r="AK392" s="5">
        <v>0</v>
      </c>
      <c r="AL392" s="5">
        <v>0</v>
      </c>
      <c r="AM392" s="5">
        <v>0</v>
      </c>
      <c r="AN392" s="5">
        <v>0</v>
      </c>
      <c r="AO392" s="5">
        <v>0</v>
      </c>
      <c r="AP392" s="5">
        <v>0</v>
      </c>
      <c r="AQ392" s="5">
        <v>0</v>
      </c>
      <c r="AR392" s="5">
        <v>0</v>
      </c>
      <c r="AS392" s="5">
        <v>0</v>
      </c>
      <c r="AT392" s="5">
        <v>0</v>
      </c>
      <c r="AU392" s="5">
        <v>0</v>
      </c>
      <c r="AV392" s="5">
        <v>0</v>
      </c>
      <c r="AW392" s="5">
        <v>0</v>
      </c>
      <c r="AX392" s="5">
        <v>0</v>
      </c>
      <c r="AY392" s="5">
        <v>0</v>
      </c>
      <c r="AZ392" s="5">
        <v>0</v>
      </c>
      <c r="BA392" s="5">
        <v>0</v>
      </c>
      <c r="BB392" s="5">
        <v>0</v>
      </c>
      <c r="BC392" s="5">
        <v>0</v>
      </c>
      <c r="BD392" s="5">
        <v>0</v>
      </c>
      <c r="BE392" s="5">
        <v>0</v>
      </c>
      <c r="BF392" s="5">
        <v>0</v>
      </c>
      <c r="BG392" s="5">
        <v>0</v>
      </c>
      <c r="BH392" s="5">
        <v>0</v>
      </c>
      <c r="BI392" s="5">
        <v>0</v>
      </c>
      <c r="BJ392" s="5">
        <v>0</v>
      </c>
      <c r="BK392" s="5">
        <v>0</v>
      </c>
      <c r="BL392" s="5">
        <v>0</v>
      </c>
      <c r="BM392" s="5">
        <v>0</v>
      </c>
      <c r="BN392" s="5">
        <v>0</v>
      </c>
      <c r="BO392" s="5">
        <v>0</v>
      </c>
      <c r="BP392" s="5">
        <v>0</v>
      </c>
      <c r="BQ392" s="5">
        <v>0</v>
      </c>
      <c r="BR392" s="5">
        <v>0</v>
      </c>
      <c r="BS392" s="5">
        <v>0</v>
      </c>
      <c r="BT392" s="5">
        <v>0</v>
      </c>
      <c r="BU392" s="5">
        <v>0</v>
      </c>
      <c r="BV392" s="5">
        <v>0</v>
      </c>
      <c r="BW392" s="5">
        <v>0</v>
      </c>
      <c r="BX392" s="5">
        <v>0</v>
      </c>
      <c r="BY392" s="5">
        <v>0</v>
      </c>
      <c r="BZ392" s="5">
        <v>0</v>
      </c>
      <c r="CA392" s="5">
        <v>0</v>
      </c>
      <c r="CB392" s="5">
        <v>0</v>
      </c>
      <c r="CC392" s="5">
        <v>0</v>
      </c>
      <c r="CD392" s="5">
        <v>0</v>
      </c>
      <c r="CE392" s="5">
        <v>0</v>
      </c>
      <c r="CF392" s="5">
        <v>0</v>
      </c>
      <c r="CG392" s="5">
        <v>0</v>
      </c>
      <c r="CH392" s="5">
        <v>0</v>
      </c>
      <c r="CI392" s="5">
        <v>0</v>
      </c>
      <c r="CJ392" s="5">
        <v>0</v>
      </c>
    </row>
    <row r="393" spans="2:88" x14ac:dyDescent="0.25">
      <c r="B393" s="1" t="s">
        <v>35</v>
      </c>
      <c r="C393" s="5">
        <v>0</v>
      </c>
      <c r="D393" s="5">
        <v>0</v>
      </c>
      <c r="E393" s="5">
        <v>0</v>
      </c>
      <c r="F393" s="5">
        <v>0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f>-U373*$C$357/2+U371*$C$357</f>
        <v>1.8154046474358976E-2</v>
      </c>
      <c r="T393" s="5">
        <f>U371*$C$357/2</f>
        <v>9.0144230769230779E-3</v>
      </c>
      <c r="U393" s="5">
        <f>-2*U371*$C$357+U371*$C$361</f>
        <v>-3.6053226990364708E-2</v>
      </c>
      <c r="V393" s="5">
        <f>-U373*$C$357</f>
        <v>2.5040064102564106E-4</v>
      </c>
      <c r="W393" s="5">
        <f>U373*$C$357/2+U371*$C$357</f>
        <v>1.7903645833333336E-2</v>
      </c>
      <c r="X393" s="5">
        <f>-U371*$C$357/2</f>
        <v>-9.0144230769230779E-3</v>
      </c>
      <c r="Y393" s="5">
        <v>0</v>
      </c>
      <c r="Z393" s="5">
        <v>0</v>
      </c>
      <c r="AA393" s="5">
        <v>0</v>
      </c>
      <c r="AB393" s="5">
        <v>0</v>
      </c>
      <c r="AC393" s="5">
        <v>0</v>
      </c>
      <c r="AD393" s="5">
        <v>0</v>
      </c>
      <c r="AE393" s="5">
        <v>0</v>
      </c>
      <c r="AF393" s="5">
        <v>0</v>
      </c>
      <c r="AG393" s="5">
        <v>0</v>
      </c>
      <c r="AH393" s="5">
        <v>0</v>
      </c>
      <c r="AI393" s="5">
        <v>0</v>
      </c>
      <c r="AJ393" s="5">
        <v>0</v>
      </c>
      <c r="AK393" s="5">
        <v>0</v>
      </c>
      <c r="AL393" s="5">
        <v>0</v>
      </c>
      <c r="AM393" s="5">
        <v>0</v>
      </c>
      <c r="AN393" s="5">
        <v>0</v>
      </c>
      <c r="AO393" s="5">
        <v>0</v>
      </c>
      <c r="AP393" s="5">
        <v>0</v>
      </c>
      <c r="AQ393" s="5">
        <v>0</v>
      </c>
      <c r="AR393" s="5">
        <v>0</v>
      </c>
      <c r="AS393" s="5">
        <v>0</v>
      </c>
      <c r="AT393" s="5">
        <v>0</v>
      </c>
      <c r="AU393" s="5">
        <v>0</v>
      </c>
      <c r="AV393" s="5">
        <v>0</v>
      </c>
      <c r="AW393" s="5">
        <v>0</v>
      </c>
      <c r="AX393" s="5">
        <v>0</v>
      </c>
      <c r="AY393" s="5">
        <v>0</v>
      </c>
      <c r="AZ393" s="5">
        <v>0</v>
      </c>
      <c r="BA393" s="5">
        <v>0</v>
      </c>
      <c r="BB393" s="5">
        <v>0</v>
      </c>
      <c r="BC393" s="5">
        <v>0</v>
      </c>
      <c r="BD393" s="5">
        <v>0</v>
      </c>
      <c r="BE393" s="5">
        <v>0</v>
      </c>
      <c r="BF393" s="5">
        <v>0</v>
      </c>
      <c r="BG393" s="5">
        <v>0</v>
      </c>
      <c r="BH393" s="5">
        <v>0</v>
      </c>
      <c r="BI393" s="5">
        <v>0</v>
      </c>
      <c r="BJ393" s="5">
        <v>0</v>
      </c>
      <c r="BK393" s="5">
        <v>0</v>
      </c>
      <c r="BL393" s="5">
        <v>0</v>
      </c>
      <c r="BM393" s="5">
        <v>0</v>
      </c>
      <c r="BN393" s="5">
        <v>0</v>
      </c>
      <c r="BO393" s="5">
        <v>0</v>
      </c>
      <c r="BP393" s="5">
        <v>0</v>
      </c>
      <c r="BQ393" s="5">
        <v>0</v>
      </c>
      <c r="BR393" s="5">
        <v>0</v>
      </c>
      <c r="BS393" s="5">
        <v>0</v>
      </c>
      <c r="BT393" s="5">
        <v>0</v>
      </c>
      <c r="BU393" s="5">
        <v>0</v>
      </c>
      <c r="BV393" s="5">
        <v>0</v>
      </c>
      <c r="BW393" s="5">
        <v>0</v>
      </c>
      <c r="BX393" s="5">
        <v>0</v>
      </c>
      <c r="BY393" s="5">
        <v>0</v>
      </c>
      <c r="BZ393" s="5">
        <v>0</v>
      </c>
      <c r="CA393" s="5">
        <v>0</v>
      </c>
      <c r="CB393" s="5">
        <v>0</v>
      </c>
      <c r="CC393" s="5">
        <v>0</v>
      </c>
      <c r="CD393" s="5">
        <v>0</v>
      </c>
      <c r="CE393" s="5">
        <v>0</v>
      </c>
      <c r="CF393" s="5">
        <v>0</v>
      </c>
      <c r="CG393" s="5">
        <v>0</v>
      </c>
      <c r="CH393" s="5">
        <v>0</v>
      </c>
      <c r="CI393" s="5">
        <v>0</v>
      </c>
      <c r="CJ393" s="5">
        <v>0</v>
      </c>
    </row>
    <row r="394" spans="2:88" x14ac:dyDescent="0.25">
      <c r="B394" s="1" t="s">
        <v>36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f>-U371*$C$357/2</f>
        <v>-9.0144230769230779E-3</v>
      </c>
      <c r="T394" s="5">
        <f>U367-U369/2</f>
        <v>0.74418750000000011</v>
      </c>
      <c r="U394" s="5">
        <v>0</v>
      </c>
      <c r="V394" s="5">
        <f>-2*U367-U371*$C$357+$C$355*U367*$E$361</f>
        <v>-1.4759709756412807</v>
      </c>
      <c r="W394" s="5">
        <f>U371*$C$357/2</f>
        <v>9.0144230769230779E-3</v>
      </c>
      <c r="X394" s="5">
        <f>U367+U369/2</f>
        <v>0.71381250000000007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  <c r="AF394" s="5">
        <v>0</v>
      </c>
      <c r="AG394" s="5">
        <v>0</v>
      </c>
      <c r="AH394" s="5">
        <v>0</v>
      </c>
      <c r="AI394" s="5">
        <v>0</v>
      </c>
      <c r="AJ394" s="5">
        <v>0</v>
      </c>
      <c r="AK394" s="5">
        <v>0</v>
      </c>
      <c r="AL394" s="5">
        <v>0</v>
      </c>
      <c r="AM394" s="5">
        <v>0</v>
      </c>
      <c r="AN394" s="5">
        <v>0</v>
      </c>
      <c r="AO394" s="5">
        <v>0</v>
      </c>
      <c r="AP394" s="5">
        <v>0</v>
      </c>
      <c r="AQ394" s="5">
        <v>0</v>
      </c>
      <c r="AR394" s="5">
        <v>0</v>
      </c>
      <c r="AS394" s="5">
        <v>0</v>
      </c>
      <c r="AT394" s="5">
        <v>0</v>
      </c>
      <c r="AU394" s="5">
        <v>0</v>
      </c>
      <c r="AV394" s="5">
        <v>0</v>
      </c>
      <c r="AW394" s="5">
        <v>0</v>
      </c>
      <c r="AX394" s="5">
        <v>0</v>
      </c>
      <c r="AY394" s="5">
        <v>0</v>
      </c>
      <c r="AZ394" s="5">
        <v>0</v>
      </c>
      <c r="BA394" s="5">
        <v>0</v>
      </c>
      <c r="BB394" s="5">
        <v>0</v>
      </c>
      <c r="BC394" s="5">
        <v>0</v>
      </c>
      <c r="BD394" s="5">
        <v>0</v>
      </c>
      <c r="BE394" s="5">
        <v>0</v>
      </c>
      <c r="BF394" s="5">
        <v>0</v>
      </c>
      <c r="BG394" s="5">
        <v>0</v>
      </c>
      <c r="BH394" s="5">
        <v>0</v>
      </c>
      <c r="BI394" s="5">
        <v>0</v>
      </c>
      <c r="BJ394" s="5">
        <v>0</v>
      </c>
      <c r="BK394" s="5">
        <v>0</v>
      </c>
      <c r="BL394" s="5">
        <v>0</v>
      </c>
      <c r="BM394" s="5">
        <v>0</v>
      </c>
      <c r="BN394" s="5">
        <v>0</v>
      </c>
      <c r="BO394" s="5">
        <v>0</v>
      </c>
      <c r="BP394" s="5">
        <v>0</v>
      </c>
      <c r="BQ394" s="5">
        <v>0</v>
      </c>
      <c r="BR394" s="5">
        <v>0</v>
      </c>
      <c r="BS394" s="5">
        <v>0</v>
      </c>
      <c r="BT394" s="5">
        <v>0</v>
      </c>
      <c r="BU394" s="5">
        <v>0</v>
      </c>
      <c r="BV394" s="5">
        <v>0</v>
      </c>
      <c r="BW394" s="5">
        <v>0</v>
      </c>
      <c r="BX394" s="5">
        <v>0</v>
      </c>
      <c r="BY394" s="5">
        <v>0</v>
      </c>
      <c r="BZ394" s="5">
        <v>0</v>
      </c>
      <c r="CA394" s="5">
        <v>0</v>
      </c>
      <c r="CB394" s="5">
        <v>0</v>
      </c>
      <c r="CC394" s="5">
        <v>0</v>
      </c>
      <c r="CD394" s="5">
        <v>0</v>
      </c>
      <c r="CE394" s="5">
        <v>0</v>
      </c>
      <c r="CF394" s="5">
        <v>0</v>
      </c>
      <c r="CG394" s="5">
        <v>0</v>
      </c>
      <c r="CH394" s="5">
        <v>0</v>
      </c>
      <c r="CI394" s="5">
        <v>0</v>
      </c>
      <c r="CJ394" s="5">
        <v>0</v>
      </c>
    </row>
    <row r="395" spans="2:88" x14ac:dyDescent="0.25">
      <c r="B395" s="1" t="s">
        <v>37</v>
      </c>
      <c r="C395" s="5">
        <v>0</v>
      </c>
      <c r="D395" s="5">
        <v>0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f>-W373*$C$357/2+W371*$C$357</f>
        <v>1.7903645833333332E-2</v>
      </c>
      <c r="V395" s="5">
        <f>W371*$C$357/2</f>
        <v>8.8892227564102561E-3</v>
      </c>
      <c r="W395" s="5">
        <f>-2*W371*$C$357+W371*$C$361</f>
        <v>-3.5552487726609641E-2</v>
      </c>
      <c r="X395" s="5">
        <f>-W373*$C$357</f>
        <v>2.5040064102564106E-4</v>
      </c>
      <c r="Y395" s="5">
        <f>W373*$C$357/2+W371*$C$357</f>
        <v>1.7653245192307692E-2</v>
      </c>
      <c r="Z395" s="5">
        <f>-W371*$C$357/2</f>
        <v>-8.8892227564102561E-3</v>
      </c>
      <c r="AA395" s="5">
        <v>0</v>
      </c>
      <c r="AB395" s="5">
        <v>0</v>
      </c>
      <c r="AC395" s="5">
        <v>0</v>
      </c>
      <c r="AD395" s="5">
        <v>0</v>
      </c>
      <c r="AE395" s="5">
        <v>0</v>
      </c>
      <c r="AF395" s="5">
        <v>0</v>
      </c>
      <c r="AG395" s="5">
        <v>0</v>
      </c>
      <c r="AH395" s="5">
        <v>0</v>
      </c>
      <c r="AI395" s="5">
        <v>0</v>
      </c>
      <c r="AJ395" s="5">
        <v>0</v>
      </c>
      <c r="AK395" s="5">
        <v>0</v>
      </c>
      <c r="AL395" s="5">
        <v>0</v>
      </c>
      <c r="AM395" s="5">
        <v>0</v>
      </c>
      <c r="AN395" s="5">
        <v>0</v>
      </c>
      <c r="AO395" s="5">
        <v>0</v>
      </c>
      <c r="AP395" s="5">
        <v>0</v>
      </c>
      <c r="AQ395" s="5">
        <v>0</v>
      </c>
      <c r="AR395" s="5">
        <v>0</v>
      </c>
      <c r="AS395" s="5">
        <v>0</v>
      </c>
      <c r="AT395" s="5">
        <v>0</v>
      </c>
      <c r="AU395" s="5">
        <v>0</v>
      </c>
      <c r="AV395" s="5">
        <v>0</v>
      </c>
      <c r="AW395" s="5">
        <v>0</v>
      </c>
      <c r="AX395" s="5">
        <v>0</v>
      </c>
      <c r="AY395" s="5">
        <v>0</v>
      </c>
      <c r="AZ395" s="5">
        <v>0</v>
      </c>
      <c r="BA395" s="5">
        <v>0</v>
      </c>
      <c r="BB395" s="5">
        <v>0</v>
      </c>
      <c r="BC395" s="5">
        <v>0</v>
      </c>
      <c r="BD395" s="5">
        <v>0</v>
      </c>
      <c r="BE395" s="5">
        <v>0</v>
      </c>
      <c r="BF395" s="5">
        <v>0</v>
      </c>
      <c r="BG395" s="5">
        <v>0</v>
      </c>
      <c r="BH395" s="5">
        <v>0</v>
      </c>
      <c r="BI395" s="5">
        <v>0</v>
      </c>
      <c r="BJ395" s="5">
        <v>0</v>
      </c>
      <c r="BK395" s="5">
        <v>0</v>
      </c>
      <c r="BL395" s="5">
        <v>0</v>
      </c>
      <c r="BM395" s="5">
        <v>0</v>
      </c>
      <c r="BN395" s="5">
        <v>0</v>
      </c>
      <c r="BO395" s="5">
        <v>0</v>
      </c>
      <c r="BP395" s="5">
        <v>0</v>
      </c>
      <c r="BQ395" s="5">
        <v>0</v>
      </c>
      <c r="BR395" s="5">
        <v>0</v>
      </c>
      <c r="BS395" s="5">
        <v>0</v>
      </c>
      <c r="BT395" s="5">
        <v>0</v>
      </c>
      <c r="BU395" s="5">
        <v>0</v>
      </c>
      <c r="BV395" s="5">
        <v>0</v>
      </c>
      <c r="BW395" s="5">
        <v>0</v>
      </c>
      <c r="BX395" s="5">
        <v>0</v>
      </c>
      <c r="BY395" s="5">
        <v>0</v>
      </c>
      <c r="BZ395" s="5">
        <v>0</v>
      </c>
      <c r="CA395" s="5">
        <v>0</v>
      </c>
      <c r="CB395" s="5">
        <v>0</v>
      </c>
      <c r="CC395" s="5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</row>
    <row r="396" spans="2:88" x14ac:dyDescent="0.25">
      <c r="B396" s="1" t="s">
        <v>38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f>-W371*$C$357/2</f>
        <v>-8.8892227564102561E-3</v>
      </c>
      <c r="V396" s="5">
        <f>W367-W369/2</f>
        <v>0.71381347656249994</v>
      </c>
      <c r="W396" s="5">
        <v>0</v>
      </c>
      <c r="X396" s="5">
        <f>-2*W367-W371*$C$357+$C$355*W367*$E$361</f>
        <v>-1.4158127966867773</v>
      </c>
      <c r="Y396" s="5">
        <f>W371*$C$357/2</f>
        <v>8.8892227564102561E-3</v>
      </c>
      <c r="Z396" s="5">
        <f>W367+W369/2</f>
        <v>0.68427636718749985</v>
      </c>
      <c r="AA396" s="5">
        <v>0</v>
      </c>
      <c r="AB396" s="5">
        <v>0</v>
      </c>
      <c r="AC396" s="5">
        <v>0</v>
      </c>
      <c r="AD396" s="5">
        <v>0</v>
      </c>
      <c r="AE396" s="5">
        <v>0</v>
      </c>
      <c r="AF396" s="5">
        <v>0</v>
      </c>
      <c r="AG396" s="5">
        <v>0</v>
      </c>
      <c r="AH396" s="5">
        <v>0</v>
      </c>
      <c r="AI396" s="5">
        <v>0</v>
      </c>
      <c r="AJ396" s="5">
        <v>0</v>
      </c>
      <c r="AK396" s="5">
        <v>0</v>
      </c>
      <c r="AL396" s="5">
        <v>0</v>
      </c>
      <c r="AM396" s="5">
        <v>0</v>
      </c>
      <c r="AN396" s="5">
        <v>0</v>
      </c>
      <c r="AO396" s="5">
        <v>0</v>
      </c>
      <c r="AP396" s="5">
        <v>0</v>
      </c>
      <c r="AQ396" s="5">
        <v>0</v>
      </c>
      <c r="AR396" s="5">
        <v>0</v>
      </c>
      <c r="AS396" s="5">
        <v>0</v>
      </c>
      <c r="AT396" s="5">
        <v>0</v>
      </c>
      <c r="AU396" s="5">
        <v>0</v>
      </c>
      <c r="AV396" s="5">
        <v>0</v>
      </c>
      <c r="AW396" s="5">
        <v>0</v>
      </c>
      <c r="AX396" s="5">
        <v>0</v>
      </c>
      <c r="AY396" s="5">
        <v>0</v>
      </c>
      <c r="AZ396" s="5">
        <v>0</v>
      </c>
      <c r="BA396" s="5">
        <v>0</v>
      </c>
      <c r="BB396" s="5">
        <v>0</v>
      </c>
      <c r="BC396" s="5">
        <v>0</v>
      </c>
      <c r="BD396" s="5">
        <v>0</v>
      </c>
      <c r="BE396" s="5">
        <v>0</v>
      </c>
      <c r="BF396" s="5">
        <v>0</v>
      </c>
      <c r="BG396" s="5">
        <v>0</v>
      </c>
      <c r="BH396" s="5">
        <v>0</v>
      </c>
      <c r="BI396" s="5">
        <v>0</v>
      </c>
      <c r="BJ396" s="5">
        <v>0</v>
      </c>
      <c r="BK396" s="5">
        <v>0</v>
      </c>
      <c r="BL396" s="5">
        <v>0</v>
      </c>
      <c r="BM396" s="5">
        <v>0</v>
      </c>
      <c r="BN396" s="5">
        <v>0</v>
      </c>
      <c r="BO396" s="5">
        <v>0</v>
      </c>
      <c r="BP396" s="5">
        <v>0</v>
      </c>
      <c r="BQ396" s="5">
        <v>0</v>
      </c>
      <c r="BR396" s="5">
        <v>0</v>
      </c>
      <c r="BS396" s="5">
        <v>0</v>
      </c>
      <c r="BT396" s="5">
        <v>0</v>
      </c>
      <c r="BU396" s="5">
        <v>0</v>
      </c>
      <c r="BV396" s="5">
        <v>0</v>
      </c>
      <c r="BW396" s="5">
        <v>0</v>
      </c>
      <c r="BX396" s="5">
        <v>0</v>
      </c>
      <c r="BY396" s="5">
        <v>0</v>
      </c>
      <c r="BZ396" s="5">
        <v>0</v>
      </c>
      <c r="CA396" s="5">
        <v>0</v>
      </c>
      <c r="CB396" s="5">
        <v>0</v>
      </c>
      <c r="CC396" s="5">
        <v>0</v>
      </c>
      <c r="CD396" s="5">
        <v>0</v>
      </c>
      <c r="CE396" s="5">
        <v>0</v>
      </c>
      <c r="CF396" s="5">
        <v>0</v>
      </c>
      <c r="CG396" s="5">
        <v>0</v>
      </c>
      <c r="CH396" s="5">
        <v>0</v>
      </c>
      <c r="CI396" s="5">
        <v>0</v>
      </c>
      <c r="CJ396" s="5">
        <v>0</v>
      </c>
    </row>
    <row r="397" spans="2:88" x14ac:dyDescent="0.25">
      <c r="B397" s="1" t="s">
        <v>39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f>-Y373*$C$357/2+Y371*$C$357</f>
        <v>1.7653245192307692E-2</v>
      </c>
      <c r="X397" s="5">
        <f>Y371*$C$357/2</f>
        <v>8.764022435897436E-3</v>
      </c>
      <c r="Y397" s="5">
        <f>-2*Y371*$C$357+Y371*$C$361</f>
        <v>-3.5051748462854575E-2</v>
      </c>
      <c r="Z397" s="5">
        <f>-Y373*$C$357</f>
        <v>2.5040064102564106E-4</v>
      </c>
      <c r="AA397" s="5">
        <f>Y373*$C$357/2+Y371*$C$357</f>
        <v>1.7402844551282052E-2</v>
      </c>
      <c r="AB397" s="5">
        <f>-Y371*$C$357/2</f>
        <v>-8.764022435897436E-3</v>
      </c>
      <c r="AC397" s="5">
        <v>0</v>
      </c>
      <c r="AD397" s="5">
        <v>0</v>
      </c>
      <c r="AE397" s="5">
        <v>0</v>
      </c>
      <c r="AF397" s="5">
        <v>0</v>
      </c>
      <c r="AG397" s="5">
        <v>0</v>
      </c>
      <c r="AH397" s="5">
        <v>0</v>
      </c>
      <c r="AI397" s="5">
        <v>0</v>
      </c>
      <c r="AJ397" s="5">
        <v>0</v>
      </c>
      <c r="AK397" s="5">
        <v>0</v>
      </c>
      <c r="AL397" s="5">
        <v>0</v>
      </c>
      <c r="AM397" s="5">
        <v>0</v>
      </c>
      <c r="AN397" s="5">
        <v>0</v>
      </c>
      <c r="AO397" s="5">
        <v>0</v>
      </c>
      <c r="AP397" s="5">
        <v>0</v>
      </c>
      <c r="AQ397" s="5">
        <v>0</v>
      </c>
      <c r="AR397" s="5">
        <v>0</v>
      </c>
      <c r="AS397" s="5">
        <v>0</v>
      </c>
      <c r="AT397" s="5">
        <v>0</v>
      </c>
      <c r="AU397" s="5">
        <v>0</v>
      </c>
      <c r="AV397" s="5">
        <v>0</v>
      </c>
      <c r="AW397" s="5">
        <v>0</v>
      </c>
      <c r="AX397" s="5">
        <v>0</v>
      </c>
      <c r="AY397" s="5">
        <v>0</v>
      </c>
      <c r="AZ397" s="5">
        <v>0</v>
      </c>
      <c r="BA397" s="5">
        <v>0</v>
      </c>
      <c r="BB397" s="5">
        <v>0</v>
      </c>
      <c r="BC397" s="5">
        <v>0</v>
      </c>
      <c r="BD397" s="5">
        <v>0</v>
      </c>
      <c r="BE397" s="5">
        <v>0</v>
      </c>
      <c r="BF397" s="5">
        <v>0</v>
      </c>
      <c r="BG397" s="5">
        <v>0</v>
      </c>
      <c r="BH397" s="5">
        <v>0</v>
      </c>
      <c r="BI397" s="5">
        <v>0</v>
      </c>
      <c r="BJ397" s="5">
        <v>0</v>
      </c>
      <c r="BK397" s="5">
        <v>0</v>
      </c>
      <c r="BL397" s="5">
        <v>0</v>
      </c>
      <c r="BM397" s="5">
        <v>0</v>
      </c>
      <c r="BN397" s="5">
        <v>0</v>
      </c>
      <c r="BO397" s="5">
        <v>0</v>
      </c>
      <c r="BP397" s="5">
        <v>0</v>
      </c>
      <c r="BQ397" s="5">
        <v>0</v>
      </c>
      <c r="BR397" s="5">
        <v>0</v>
      </c>
      <c r="BS397" s="5">
        <v>0</v>
      </c>
      <c r="BT397" s="5">
        <v>0</v>
      </c>
      <c r="BU397" s="5">
        <v>0</v>
      </c>
      <c r="BV397" s="5">
        <v>0</v>
      </c>
      <c r="BW397" s="5">
        <v>0</v>
      </c>
      <c r="BX397" s="5">
        <v>0</v>
      </c>
      <c r="BY397" s="5">
        <v>0</v>
      </c>
      <c r="BZ397" s="5">
        <v>0</v>
      </c>
      <c r="CA397" s="5">
        <v>0</v>
      </c>
      <c r="CB397" s="5">
        <v>0</v>
      </c>
      <c r="CC397" s="5">
        <v>0</v>
      </c>
      <c r="CD397" s="5">
        <v>0</v>
      </c>
      <c r="CE397" s="5">
        <v>0</v>
      </c>
      <c r="CF397" s="5">
        <v>0</v>
      </c>
      <c r="CG397" s="5">
        <v>0</v>
      </c>
      <c r="CH397" s="5">
        <v>0</v>
      </c>
      <c r="CI397" s="5">
        <v>0</v>
      </c>
      <c r="CJ397" s="5">
        <v>0</v>
      </c>
    </row>
    <row r="398" spans="2:88" x14ac:dyDescent="0.25">
      <c r="B398" s="1" t="s">
        <v>40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f>-Y371*$C$357/2</f>
        <v>-8.764022435897436E-3</v>
      </c>
      <c r="X398" s="5">
        <f>Y367-Y369/2</f>
        <v>0.68427734375000004</v>
      </c>
      <c r="Y398" s="5">
        <v>0</v>
      </c>
      <c r="Z398" s="5">
        <f>-2*Y367-Y371*$C$357+$C$355*Y367*$E$361</f>
        <v>-1.3573186141827891</v>
      </c>
      <c r="AA398" s="5">
        <f>Y371*$C$357/2</f>
        <v>8.764022435897436E-3</v>
      </c>
      <c r="AB398" s="5">
        <f>Y367+Y369/2</f>
        <v>0.65556640624999996</v>
      </c>
      <c r="AC398" s="5">
        <v>0</v>
      </c>
      <c r="AD398" s="5">
        <v>0</v>
      </c>
      <c r="AE398" s="5">
        <v>0</v>
      </c>
      <c r="AF398" s="5">
        <v>0</v>
      </c>
      <c r="AG398" s="5">
        <v>0</v>
      </c>
      <c r="AH398" s="5">
        <v>0</v>
      </c>
      <c r="AI398" s="5">
        <v>0</v>
      </c>
      <c r="AJ398" s="5">
        <v>0</v>
      </c>
      <c r="AK398" s="5">
        <v>0</v>
      </c>
      <c r="AL398" s="5">
        <v>0</v>
      </c>
      <c r="AM398" s="5">
        <v>0</v>
      </c>
      <c r="AN398" s="5">
        <v>0</v>
      </c>
      <c r="AO398" s="5">
        <v>0</v>
      </c>
      <c r="AP398" s="5">
        <v>0</v>
      </c>
      <c r="AQ398" s="5">
        <v>0</v>
      </c>
      <c r="AR398" s="5">
        <v>0</v>
      </c>
      <c r="AS398" s="5">
        <v>0</v>
      </c>
      <c r="AT398" s="5">
        <v>0</v>
      </c>
      <c r="AU398" s="5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>
        <v>0</v>
      </c>
      <c r="BB398" s="5">
        <v>0</v>
      </c>
      <c r="BC398" s="5">
        <v>0</v>
      </c>
      <c r="BD398" s="5">
        <v>0</v>
      </c>
      <c r="BE398" s="5">
        <v>0</v>
      </c>
      <c r="BF398" s="5">
        <v>0</v>
      </c>
      <c r="BG398" s="5">
        <v>0</v>
      </c>
      <c r="BH398" s="5">
        <v>0</v>
      </c>
      <c r="BI398" s="5">
        <v>0</v>
      </c>
      <c r="BJ398" s="5">
        <v>0</v>
      </c>
      <c r="BK398" s="5">
        <v>0</v>
      </c>
      <c r="BL398" s="5">
        <v>0</v>
      </c>
      <c r="BM398" s="5">
        <v>0</v>
      </c>
      <c r="BN398" s="5">
        <v>0</v>
      </c>
      <c r="BO398" s="5">
        <v>0</v>
      </c>
      <c r="BP398" s="5">
        <v>0</v>
      </c>
      <c r="BQ398" s="5">
        <v>0</v>
      </c>
      <c r="BR398" s="5">
        <v>0</v>
      </c>
      <c r="BS398" s="5">
        <v>0</v>
      </c>
      <c r="BT398" s="5">
        <v>0</v>
      </c>
      <c r="BU398" s="5">
        <v>0</v>
      </c>
      <c r="BV398" s="5">
        <v>0</v>
      </c>
      <c r="BW398" s="5">
        <v>0</v>
      </c>
      <c r="BX398" s="5">
        <v>0</v>
      </c>
      <c r="BY398" s="5">
        <v>0</v>
      </c>
      <c r="BZ398" s="5">
        <v>0</v>
      </c>
      <c r="CA398" s="5">
        <v>0</v>
      </c>
      <c r="CB398" s="5">
        <v>0</v>
      </c>
      <c r="CC398" s="5">
        <v>0</v>
      </c>
      <c r="CD398" s="5">
        <v>0</v>
      </c>
      <c r="CE398" s="5">
        <v>0</v>
      </c>
      <c r="CF398" s="5">
        <v>0</v>
      </c>
      <c r="CG398" s="5">
        <v>0</v>
      </c>
      <c r="CH398" s="5">
        <v>0</v>
      </c>
      <c r="CI398" s="5">
        <v>0</v>
      </c>
      <c r="CJ398" s="5">
        <v>0</v>
      </c>
    </row>
    <row r="399" spans="2:88" x14ac:dyDescent="0.25">
      <c r="B399" s="1" t="s">
        <v>41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f>-AA373*$C$357/2+AA371*$C$357</f>
        <v>1.7402844551282052E-2</v>
      </c>
      <c r="Z399" s="5">
        <f>AA371*$C$357/2</f>
        <v>8.6388221153846159E-3</v>
      </c>
      <c r="AA399" s="5">
        <f>-2*AA371*$C$357+AA371*$C$361</f>
        <v>-3.4551009199099515E-2</v>
      </c>
      <c r="AB399" s="5">
        <f>-AA373*$C$357</f>
        <v>2.5040064102564106E-4</v>
      </c>
      <c r="AC399" s="5">
        <f>AA373*$C$357/2+AA371*$C$357</f>
        <v>1.7152443910256412E-2</v>
      </c>
      <c r="AD399" s="5">
        <f>-AA371*$C$357/2</f>
        <v>-8.6388221153846159E-3</v>
      </c>
      <c r="AE399" s="5">
        <v>0</v>
      </c>
      <c r="AF399" s="5">
        <v>0</v>
      </c>
      <c r="AG399" s="5">
        <v>0</v>
      </c>
      <c r="AH399" s="5">
        <v>0</v>
      </c>
      <c r="AI399" s="5">
        <v>0</v>
      </c>
      <c r="AJ399" s="5">
        <v>0</v>
      </c>
      <c r="AK399" s="5">
        <v>0</v>
      </c>
      <c r="AL399" s="5">
        <v>0</v>
      </c>
      <c r="AM399" s="5">
        <v>0</v>
      </c>
      <c r="AN399" s="5">
        <v>0</v>
      </c>
      <c r="AO399" s="5">
        <v>0</v>
      </c>
      <c r="AP399" s="5">
        <v>0</v>
      </c>
      <c r="AQ399" s="5">
        <v>0</v>
      </c>
      <c r="AR399" s="5">
        <v>0</v>
      </c>
      <c r="AS399" s="5">
        <v>0</v>
      </c>
      <c r="AT399" s="5">
        <v>0</v>
      </c>
      <c r="AU399" s="5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>
        <v>0</v>
      </c>
      <c r="BB399" s="5">
        <v>0</v>
      </c>
      <c r="BC399" s="5">
        <v>0</v>
      </c>
      <c r="BD399" s="5">
        <v>0</v>
      </c>
      <c r="BE399" s="5">
        <v>0</v>
      </c>
      <c r="BF399" s="5">
        <v>0</v>
      </c>
      <c r="BG399" s="5">
        <v>0</v>
      </c>
      <c r="BH399" s="5">
        <v>0</v>
      </c>
      <c r="BI399" s="5">
        <v>0</v>
      </c>
      <c r="BJ399" s="5">
        <v>0</v>
      </c>
      <c r="BK399" s="5">
        <v>0</v>
      </c>
      <c r="BL399" s="5">
        <v>0</v>
      </c>
      <c r="BM399" s="5">
        <v>0</v>
      </c>
      <c r="BN399" s="5">
        <v>0</v>
      </c>
      <c r="BO399" s="5">
        <v>0</v>
      </c>
      <c r="BP399" s="5">
        <v>0</v>
      </c>
      <c r="BQ399" s="5">
        <v>0</v>
      </c>
      <c r="BR399" s="5">
        <v>0</v>
      </c>
      <c r="BS399" s="5">
        <v>0</v>
      </c>
      <c r="BT399" s="5">
        <v>0</v>
      </c>
      <c r="BU399" s="5">
        <v>0</v>
      </c>
      <c r="BV399" s="5">
        <v>0</v>
      </c>
      <c r="BW399" s="5">
        <v>0</v>
      </c>
      <c r="BX399" s="5">
        <v>0</v>
      </c>
      <c r="BY399" s="5">
        <v>0</v>
      </c>
      <c r="BZ399" s="5">
        <v>0</v>
      </c>
      <c r="CA399" s="5">
        <v>0</v>
      </c>
      <c r="CB399" s="5">
        <v>0</v>
      </c>
      <c r="CC399" s="5">
        <v>0</v>
      </c>
      <c r="CD399" s="5">
        <v>0</v>
      </c>
      <c r="CE399" s="5">
        <v>0</v>
      </c>
      <c r="CF399" s="5">
        <v>0</v>
      </c>
      <c r="CG399" s="5">
        <v>0</v>
      </c>
      <c r="CH399" s="5">
        <v>0</v>
      </c>
      <c r="CI399" s="5">
        <v>0</v>
      </c>
      <c r="CJ399" s="5">
        <v>0</v>
      </c>
    </row>
    <row r="400" spans="2:88" x14ac:dyDescent="0.25">
      <c r="B400" s="1" t="s">
        <v>42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f>-AA371*$C$357/2</f>
        <v>-8.6388221153846159E-3</v>
      </c>
      <c r="Z400" s="5">
        <f>AA367-AA369/2</f>
        <v>0.65556738281250015</v>
      </c>
      <c r="AA400" s="5">
        <v>0</v>
      </c>
      <c r="AB400" s="5">
        <f>-2*AA367-AA371*$C$357+$C$355*AA367*$E$361</f>
        <v>-1.3004649915595898</v>
      </c>
      <c r="AC400" s="5">
        <f>AA371*$C$357/2</f>
        <v>8.6388221153846159E-3</v>
      </c>
      <c r="AD400" s="5">
        <f>AA367+AA369/2</f>
        <v>0.62767089843750012</v>
      </c>
      <c r="AE400" s="5">
        <v>0</v>
      </c>
      <c r="AF400" s="5">
        <v>0</v>
      </c>
      <c r="AG400" s="5">
        <v>0</v>
      </c>
      <c r="AH400" s="5">
        <v>0</v>
      </c>
      <c r="AI400" s="5">
        <v>0</v>
      </c>
      <c r="AJ400" s="5">
        <v>0</v>
      </c>
      <c r="AK400" s="5">
        <v>0</v>
      </c>
      <c r="AL400" s="5">
        <v>0</v>
      </c>
      <c r="AM400" s="5">
        <v>0</v>
      </c>
      <c r="AN400" s="5">
        <v>0</v>
      </c>
      <c r="AO400" s="5">
        <v>0</v>
      </c>
      <c r="AP400" s="5">
        <v>0</v>
      </c>
      <c r="AQ400" s="5">
        <v>0</v>
      </c>
      <c r="AR400" s="5">
        <v>0</v>
      </c>
      <c r="AS400" s="5">
        <v>0</v>
      </c>
      <c r="AT400" s="5">
        <v>0</v>
      </c>
      <c r="AU400" s="5">
        <v>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>
        <v>0</v>
      </c>
      <c r="BB400" s="5">
        <v>0</v>
      </c>
      <c r="BC400" s="5">
        <v>0</v>
      </c>
      <c r="BD400" s="5">
        <v>0</v>
      </c>
      <c r="BE400" s="5">
        <v>0</v>
      </c>
      <c r="BF400" s="5">
        <v>0</v>
      </c>
      <c r="BG400" s="5">
        <v>0</v>
      </c>
      <c r="BH400" s="5">
        <v>0</v>
      </c>
      <c r="BI400" s="5">
        <v>0</v>
      </c>
      <c r="BJ400" s="5">
        <v>0</v>
      </c>
      <c r="BK400" s="5">
        <v>0</v>
      </c>
      <c r="BL400" s="5">
        <v>0</v>
      </c>
      <c r="BM400" s="5">
        <v>0</v>
      </c>
      <c r="BN400" s="5">
        <v>0</v>
      </c>
      <c r="BO400" s="5">
        <v>0</v>
      </c>
      <c r="BP400" s="5">
        <v>0</v>
      </c>
      <c r="BQ400" s="5">
        <v>0</v>
      </c>
      <c r="BR400" s="5">
        <v>0</v>
      </c>
      <c r="BS400" s="5">
        <v>0</v>
      </c>
      <c r="BT400" s="5">
        <v>0</v>
      </c>
      <c r="BU400" s="5">
        <v>0</v>
      </c>
      <c r="BV400" s="5">
        <v>0</v>
      </c>
      <c r="BW400" s="5">
        <v>0</v>
      </c>
      <c r="BX400" s="5">
        <v>0</v>
      </c>
      <c r="BY400" s="5">
        <v>0</v>
      </c>
      <c r="BZ400" s="5">
        <v>0</v>
      </c>
      <c r="CA400" s="5">
        <v>0</v>
      </c>
      <c r="CB400" s="5">
        <v>0</v>
      </c>
      <c r="CC400" s="5">
        <v>0</v>
      </c>
      <c r="CD400" s="5">
        <v>0</v>
      </c>
      <c r="CE400" s="5">
        <v>0</v>
      </c>
      <c r="CF400" s="5">
        <v>0</v>
      </c>
      <c r="CG400" s="5">
        <v>0</v>
      </c>
      <c r="CH400" s="5">
        <v>0</v>
      </c>
      <c r="CI400" s="5">
        <v>0</v>
      </c>
      <c r="CJ400" s="5">
        <v>0</v>
      </c>
    </row>
    <row r="401" spans="2:88" x14ac:dyDescent="0.25">
      <c r="B401" s="1" t="s">
        <v>43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f>-AC373*$C$357/2+AC371*$C$357</f>
        <v>1.7152443910256412E-2</v>
      </c>
      <c r="AB401" s="5">
        <f>AC371*$C$357/2</f>
        <v>8.5136217948717959E-3</v>
      </c>
      <c r="AC401" s="5">
        <f>-2*AC371*$C$357+AC371*$C$361</f>
        <v>-3.4050269935344449E-2</v>
      </c>
      <c r="AD401" s="5">
        <f>-AC373*$C$357</f>
        <v>2.5040064102564106E-4</v>
      </c>
      <c r="AE401" s="5">
        <f>AC373*$C$357/2+AC371*$C$357</f>
        <v>1.6902043269230772E-2</v>
      </c>
      <c r="AF401" s="5">
        <f>-AC371*$C$357/2</f>
        <v>-8.5136217948717959E-3</v>
      </c>
      <c r="AG401" s="5">
        <v>0</v>
      </c>
      <c r="AH401" s="5">
        <v>0</v>
      </c>
      <c r="AI401" s="5">
        <v>0</v>
      </c>
      <c r="AJ401" s="5">
        <v>0</v>
      </c>
      <c r="AK401" s="5">
        <v>0</v>
      </c>
      <c r="AL401" s="5">
        <v>0</v>
      </c>
      <c r="AM401" s="5">
        <v>0</v>
      </c>
      <c r="AN401" s="5">
        <v>0</v>
      </c>
      <c r="AO401" s="5">
        <v>0</v>
      </c>
      <c r="AP401" s="5">
        <v>0</v>
      </c>
      <c r="AQ401" s="5">
        <v>0</v>
      </c>
      <c r="AR401" s="5">
        <v>0</v>
      </c>
      <c r="AS401" s="5">
        <v>0</v>
      </c>
      <c r="AT401" s="5">
        <v>0</v>
      </c>
      <c r="AU401" s="5">
        <v>0</v>
      </c>
      <c r="AV401" s="5">
        <v>0</v>
      </c>
      <c r="AW401" s="5">
        <v>0</v>
      </c>
      <c r="AX401" s="5">
        <v>0</v>
      </c>
      <c r="AY401" s="5">
        <v>0</v>
      </c>
      <c r="AZ401" s="5">
        <v>0</v>
      </c>
      <c r="BA401" s="5">
        <v>0</v>
      </c>
      <c r="BB401" s="5">
        <v>0</v>
      </c>
      <c r="BC401" s="5">
        <v>0</v>
      </c>
      <c r="BD401" s="5">
        <v>0</v>
      </c>
      <c r="BE401" s="5">
        <v>0</v>
      </c>
      <c r="BF401" s="5">
        <v>0</v>
      </c>
      <c r="BG401" s="5">
        <v>0</v>
      </c>
      <c r="BH401" s="5">
        <v>0</v>
      </c>
      <c r="BI401" s="5">
        <v>0</v>
      </c>
      <c r="BJ401" s="5">
        <v>0</v>
      </c>
      <c r="BK401" s="5">
        <v>0</v>
      </c>
      <c r="BL401" s="5">
        <v>0</v>
      </c>
      <c r="BM401" s="5">
        <v>0</v>
      </c>
      <c r="BN401" s="5">
        <v>0</v>
      </c>
      <c r="BO401" s="5">
        <v>0</v>
      </c>
      <c r="BP401" s="5">
        <v>0</v>
      </c>
      <c r="BQ401" s="5">
        <v>0</v>
      </c>
      <c r="BR401" s="5">
        <v>0</v>
      </c>
      <c r="BS401" s="5">
        <v>0</v>
      </c>
      <c r="BT401" s="5">
        <v>0</v>
      </c>
      <c r="BU401" s="5">
        <v>0</v>
      </c>
      <c r="BV401" s="5">
        <v>0</v>
      </c>
      <c r="BW401" s="5">
        <v>0</v>
      </c>
      <c r="BX401" s="5">
        <v>0</v>
      </c>
      <c r="BY401" s="5">
        <v>0</v>
      </c>
      <c r="BZ401" s="5">
        <v>0</v>
      </c>
      <c r="CA401" s="5">
        <v>0</v>
      </c>
      <c r="CB401" s="5">
        <v>0</v>
      </c>
      <c r="CC401" s="5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0</v>
      </c>
      <c r="CJ401" s="5">
        <v>0</v>
      </c>
    </row>
    <row r="402" spans="2:88" x14ac:dyDescent="0.25">
      <c r="B402" s="1" t="s">
        <v>44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f>-AC371*$C$357/2</f>
        <v>-8.5136217948717959E-3</v>
      </c>
      <c r="AB402" s="5">
        <f>AC367-AC369/2</f>
        <v>0.62767187499999988</v>
      </c>
      <c r="AC402" s="5">
        <v>0</v>
      </c>
      <c r="AD402" s="5">
        <f>-2*AC367-AC371*$C$357+$C$355*AC367*$E$361</f>
        <v>-1.2452284922474535</v>
      </c>
      <c r="AE402" s="5">
        <f>AC371*$C$357/2</f>
        <v>8.5136217948717959E-3</v>
      </c>
      <c r="AF402" s="5">
        <f>AC367+AC369/2</f>
        <v>0.60057812499999996</v>
      </c>
      <c r="AG402" s="5">
        <v>0</v>
      </c>
      <c r="AH402" s="5">
        <v>0</v>
      </c>
      <c r="AI402" s="5">
        <v>0</v>
      </c>
      <c r="AJ402" s="5">
        <v>0</v>
      </c>
      <c r="AK402" s="5">
        <v>0</v>
      </c>
      <c r="AL402" s="5">
        <v>0</v>
      </c>
      <c r="AM402" s="5">
        <v>0</v>
      </c>
      <c r="AN402" s="5">
        <v>0</v>
      </c>
      <c r="AO402" s="5">
        <v>0</v>
      </c>
      <c r="AP402" s="5">
        <v>0</v>
      </c>
      <c r="AQ402" s="5">
        <v>0</v>
      </c>
      <c r="AR402" s="5">
        <v>0</v>
      </c>
      <c r="AS402" s="5">
        <v>0</v>
      </c>
      <c r="AT402" s="5">
        <v>0</v>
      </c>
      <c r="AU402" s="5">
        <v>0</v>
      </c>
      <c r="AV402" s="5">
        <v>0</v>
      </c>
      <c r="AW402" s="5">
        <v>0</v>
      </c>
      <c r="AX402" s="5">
        <v>0</v>
      </c>
      <c r="AY402" s="5">
        <v>0</v>
      </c>
      <c r="AZ402" s="5">
        <v>0</v>
      </c>
      <c r="BA402" s="5">
        <v>0</v>
      </c>
      <c r="BB402" s="5">
        <v>0</v>
      </c>
      <c r="BC402" s="5">
        <v>0</v>
      </c>
      <c r="BD402" s="5">
        <v>0</v>
      </c>
      <c r="BE402" s="5">
        <v>0</v>
      </c>
      <c r="BF402" s="5">
        <v>0</v>
      </c>
      <c r="BG402" s="5">
        <v>0</v>
      </c>
      <c r="BH402" s="5">
        <v>0</v>
      </c>
      <c r="BI402" s="5">
        <v>0</v>
      </c>
      <c r="BJ402" s="5">
        <v>0</v>
      </c>
      <c r="BK402" s="5">
        <v>0</v>
      </c>
      <c r="BL402" s="5">
        <v>0</v>
      </c>
      <c r="BM402" s="5">
        <v>0</v>
      </c>
      <c r="BN402" s="5">
        <v>0</v>
      </c>
      <c r="BO402" s="5">
        <v>0</v>
      </c>
      <c r="BP402" s="5">
        <v>0</v>
      </c>
      <c r="BQ402" s="5">
        <v>0</v>
      </c>
      <c r="BR402" s="5">
        <v>0</v>
      </c>
      <c r="BS402" s="5">
        <v>0</v>
      </c>
      <c r="BT402" s="5">
        <v>0</v>
      </c>
      <c r="BU402" s="5">
        <v>0</v>
      </c>
      <c r="BV402" s="5">
        <v>0</v>
      </c>
      <c r="BW402" s="5">
        <v>0</v>
      </c>
      <c r="BX402" s="5">
        <v>0</v>
      </c>
      <c r="BY402" s="5">
        <v>0</v>
      </c>
      <c r="BZ402" s="5">
        <v>0</v>
      </c>
      <c r="CA402" s="5">
        <v>0</v>
      </c>
      <c r="CB402" s="5">
        <v>0</v>
      </c>
      <c r="CC402" s="5">
        <v>0</v>
      </c>
      <c r="CD402" s="5">
        <v>0</v>
      </c>
      <c r="CE402" s="5">
        <v>0</v>
      </c>
      <c r="CF402" s="5">
        <v>0</v>
      </c>
      <c r="CG402" s="5">
        <v>0</v>
      </c>
      <c r="CH402" s="5">
        <v>0</v>
      </c>
      <c r="CI402" s="5">
        <v>0</v>
      </c>
      <c r="CJ402" s="5">
        <v>0</v>
      </c>
    </row>
    <row r="403" spans="2:88" x14ac:dyDescent="0.25">
      <c r="B403" s="1" t="s">
        <v>49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f>-AE373*$C$357/2+AE371*$C$357</f>
        <v>1.6902043269230772E-2</v>
      </c>
      <c r="AD403" s="5">
        <f>AE371*$C$357/2</f>
        <v>8.3884214743589758E-3</v>
      </c>
      <c r="AE403" s="5">
        <f>-2*AE371*$C$357+AE371*$C$361</f>
        <v>-3.3549530671589389E-2</v>
      </c>
      <c r="AF403" s="5">
        <f>-AE373*$C$357</f>
        <v>2.5040064102564106E-4</v>
      </c>
      <c r="AG403" s="5">
        <f>AE373*$C$357/2+AE371*$C$357</f>
        <v>1.6651642628205131E-2</v>
      </c>
      <c r="AH403" s="5">
        <f>-AE371*$C$357/2</f>
        <v>-8.3884214743589758E-3</v>
      </c>
      <c r="AI403" s="5">
        <v>0</v>
      </c>
      <c r="AJ403" s="5">
        <v>0</v>
      </c>
      <c r="AK403" s="5">
        <v>0</v>
      </c>
      <c r="AL403" s="5">
        <v>0</v>
      </c>
      <c r="AM403" s="5">
        <v>0</v>
      </c>
      <c r="AN403" s="5">
        <v>0</v>
      </c>
      <c r="AO403" s="5">
        <v>0</v>
      </c>
      <c r="AP403" s="5">
        <v>0</v>
      </c>
      <c r="AQ403" s="5">
        <v>0</v>
      </c>
      <c r="AR403" s="5">
        <v>0</v>
      </c>
      <c r="AS403" s="5">
        <v>0</v>
      </c>
      <c r="AT403" s="5">
        <v>0</v>
      </c>
      <c r="AU403" s="5">
        <v>0</v>
      </c>
      <c r="AV403" s="5">
        <v>0</v>
      </c>
      <c r="AW403" s="5">
        <v>0</v>
      </c>
      <c r="AX403" s="5">
        <v>0</v>
      </c>
      <c r="AY403" s="5">
        <v>0</v>
      </c>
      <c r="AZ403" s="5">
        <v>0</v>
      </c>
      <c r="BA403" s="5">
        <v>0</v>
      </c>
      <c r="BB403" s="5">
        <v>0</v>
      </c>
      <c r="BC403" s="5">
        <v>0</v>
      </c>
      <c r="BD403" s="5">
        <v>0</v>
      </c>
      <c r="BE403" s="5">
        <v>0</v>
      </c>
      <c r="BF403" s="5">
        <v>0</v>
      </c>
      <c r="BG403" s="5">
        <v>0</v>
      </c>
      <c r="BH403" s="5">
        <v>0</v>
      </c>
      <c r="BI403" s="5">
        <v>0</v>
      </c>
      <c r="BJ403" s="5">
        <v>0</v>
      </c>
      <c r="BK403" s="5">
        <v>0</v>
      </c>
      <c r="BL403" s="5">
        <v>0</v>
      </c>
      <c r="BM403" s="5">
        <v>0</v>
      </c>
      <c r="BN403" s="5">
        <v>0</v>
      </c>
      <c r="BO403" s="5">
        <v>0</v>
      </c>
      <c r="BP403" s="5">
        <v>0</v>
      </c>
      <c r="BQ403" s="5">
        <v>0</v>
      </c>
      <c r="BR403" s="5">
        <v>0</v>
      </c>
      <c r="BS403" s="5">
        <v>0</v>
      </c>
      <c r="BT403" s="5">
        <v>0</v>
      </c>
      <c r="BU403" s="5">
        <v>0</v>
      </c>
      <c r="BV403" s="5">
        <v>0</v>
      </c>
      <c r="BW403" s="5">
        <v>0</v>
      </c>
      <c r="BX403" s="5">
        <v>0</v>
      </c>
      <c r="BY403" s="5">
        <v>0</v>
      </c>
      <c r="BZ403" s="5">
        <v>0</v>
      </c>
      <c r="CA403" s="5">
        <v>0</v>
      </c>
      <c r="CB403" s="5">
        <v>0</v>
      </c>
      <c r="CC403" s="5">
        <v>0</v>
      </c>
      <c r="CD403" s="5">
        <v>0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</row>
    <row r="404" spans="2:88" x14ac:dyDescent="0.25">
      <c r="B404" s="1" t="s">
        <v>50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5">
        <f>-AE371*$C$357/2</f>
        <v>-8.3884214743589758E-3</v>
      </c>
      <c r="AD404" s="5">
        <f>AE367-AE369/2</f>
        <v>0.60057910156250005</v>
      </c>
      <c r="AE404" s="5">
        <v>0</v>
      </c>
      <c r="AF404" s="5">
        <f>-2*AE367-AE371*$C$357+$C$355*AE367*$E$361</f>
        <v>-1.1915856796766557</v>
      </c>
      <c r="AG404" s="5">
        <f>AE371*$C$357/2</f>
        <v>8.3884214743589758E-3</v>
      </c>
      <c r="AH404" s="5">
        <f>AE367+AE369/2</f>
        <v>0.57427636718750008</v>
      </c>
      <c r="AI404" s="5">
        <v>0</v>
      </c>
      <c r="AJ404" s="5">
        <v>0</v>
      </c>
      <c r="AK404" s="5">
        <v>0</v>
      </c>
      <c r="AL404" s="5">
        <v>0</v>
      </c>
      <c r="AM404" s="5">
        <v>0</v>
      </c>
      <c r="AN404" s="5">
        <v>0</v>
      </c>
      <c r="AO404" s="5">
        <v>0</v>
      </c>
      <c r="AP404" s="5">
        <v>0</v>
      </c>
      <c r="AQ404" s="5">
        <v>0</v>
      </c>
      <c r="AR404" s="5">
        <v>0</v>
      </c>
      <c r="AS404" s="5">
        <v>0</v>
      </c>
      <c r="AT404" s="5">
        <v>0</v>
      </c>
      <c r="AU404" s="5">
        <v>0</v>
      </c>
      <c r="AV404" s="5">
        <v>0</v>
      </c>
      <c r="AW404" s="5">
        <v>0</v>
      </c>
      <c r="AX404" s="5">
        <v>0</v>
      </c>
      <c r="AY404" s="5">
        <v>0</v>
      </c>
      <c r="AZ404" s="5">
        <v>0</v>
      </c>
      <c r="BA404" s="5">
        <v>0</v>
      </c>
      <c r="BB404" s="5">
        <v>0</v>
      </c>
      <c r="BC404" s="5">
        <v>0</v>
      </c>
      <c r="BD404" s="5">
        <v>0</v>
      </c>
      <c r="BE404" s="5">
        <v>0</v>
      </c>
      <c r="BF404" s="5">
        <v>0</v>
      </c>
      <c r="BG404" s="5">
        <v>0</v>
      </c>
      <c r="BH404" s="5">
        <v>0</v>
      </c>
      <c r="BI404" s="5">
        <v>0</v>
      </c>
      <c r="BJ404" s="5">
        <v>0</v>
      </c>
      <c r="BK404" s="5">
        <v>0</v>
      </c>
      <c r="BL404" s="5">
        <v>0</v>
      </c>
      <c r="BM404" s="5">
        <v>0</v>
      </c>
      <c r="BN404" s="5">
        <v>0</v>
      </c>
      <c r="BO404" s="5">
        <v>0</v>
      </c>
      <c r="BP404" s="5">
        <v>0</v>
      </c>
      <c r="BQ404" s="5">
        <v>0</v>
      </c>
      <c r="BR404" s="5">
        <v>0</v>
      </c>
      <c r="BS404" s="5">
        <v>0</v>
      </c>
      <c r="BT404" s="5">
        <v>0</v>
      </c>
      <c r="BU404" s="5">
        <v>0</v>
      </c>
      <c r="BV404" s="5">
        <v>0</v>
      </c>
      <c r="BW404" s="5">
        <v>0</v>
      </c>
      <c r="BX404" s="5">
        <v>0</v>
      </c>
      <c r="BY404" s="5">
        <v>0</v>
      </c>
      <c r="BZ404" s="5">
        <v>0</v>
      </c>
      <c r="CA404" s="5">
        <v>0</v>
      </c>
      <c r="CB404" s="5">
        <v>0</v>
      </c>
      <c r="CC404" s="5">
        <v>0</v>
      </c>
      <c r="CD404" s="5">
        <v>0</v>
      </c>
      <c r="CE404" s="5">
        <v>0</v>
      </c>
      <c r="CF404" s="5">
        <v>0</v>
      </c>
      <c r="CG404" s="5">
        <v>0</v>
      </c>
      <c r="CH404" s="5">
        <v>0</v>
      </c>
      <c r="CI404" s="5">
        <v>0</v>
      </c>
      <c r="CJ404" s="5">
        <v>0</v>
      </c>
    </row>
    <row r="405" spans="2:88" x14ac:dyDescent="0.25">
      <c r="B405" s="1" t="s">
        <v>51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f>-AG373*$C$357/2+AG371*$C$357</f>
        <v>1.6651642628205128E-2</v>
      </c>
      <c r="AF405" s="5">
        <f>AG371*$C$357/2</f>
        <v>8.263221153846154E-3</v>
      </c>
      <c r="AG405" s="5">
        <f>-2*AG371*$C$357+AG371*$C$361</f>
        <v>-3.3048791407834316E-2</v>
      </c>
      <c r="AH405" s="5">
        <f>-AG373*$C$357</f>
        <v>2.5040064102564106E-4</v>
      </c>
      <c r="AI405" s="5">
        <f>AG373*$C$357/2+AG371*$C$357</f>
        <v>1.6401241987179488E-2</v>
      </c>
      <c r="AJ405" s="5">
        <f>-AG371*$C$357/2</f>
        <v>-8.263221153846154E-3</v>
      </c>
      <c r="AK405" s="5">
        <v>0</v>
      </c>
      <c r="AL405" s="5">
        <v>0</v>
      </c>
      <c r="AM405" s="5">
        <v>0</v>
      </c>
      <c r="AN405" s="5">
        <v>0</v>
      </c>
      <c r="AO405" s="5">
        <v>0</v>
      </c>
      <c r="AP405" s="5">
        <v>0</v>
      </c>
      <c r="AQ405" s="5">
        <v>0</v>
      </c>
      <c r="AR405" s="5">
        <v>0</v>
      </c>
      <c r="AS405" s="5">
        <v>0</v>
      </c>
      <c r="AT405" s="5">
        <v>0</v>
      </c>
      <c r="AU405" s="5">
        <v>0</v>
      </c>
      <c r="AV405" s="5">
        <v>0</v>
      </c>
      <c r="AW405" s="5">
        <v>0</v>
      </c>
      <c r="AX405" s="5">
        <v>0</v>
      </c>
      <c r="AY405" s="5">
        <v>0</v>
      </c>
      <c r="AZ405" s="5">
        <v>0</v>
      </c>
      <c r="BA405" s="5">
        <v>0</v>
      </c>
      <c r="BB405" s="5">
        <v>0</v>
      </c>
      <c r="BC405" s="5">
        <v>0</v>
      </c>
      <c r="BD405" s="5">
        <v>0</v>
      </c>
      <c r="BE405" s="5">
        <v>0</v>
      </c>
      <c r="BF405" s="5">
        <v>0</v>
      </c>
      <c r="BG405" s="5">
        <v>0</v>
      </c>
      <c r="BH405" s="5">
        <v>0</v>
      </c>
      <c r="BI405" s="5">
        <v>0</v>
      </c>
      <c r="BJ405" s="5">
        <v>0</v>
      </c>
      <c r="BK405" s="5">
        <v>0</v>
      </c>
      <c r="BL405" s="5">
        <v>0</v>
      </c>
      <c r="BM405" s="5">
        <v>0</v>
      </c>
      <c r="BN405" s="5">
        <v>0</v>
      </c>
      <c r="BO405" s="5">
        <v>0</v>
      </c>
      <c r="BP405" s="5">
        <v>0</v>
      </c>
      <c r="BQ405" s="5">
        <v>0</v>
      </c>
      <c r="BR405" s="5">
        <v>0</v>
      </c>
      <c r="BS405" s="5">
        <v>0</v>
      </c>
      <c r="BT405" s="5">
        <v>0</v>
      </c>
      <c r="BU405" s="5">
        <v>0</v>
      </c>
      <c r="BV405" s="5">
        <v>0</v>
      </c>
      <c r="BW405" s="5">
        <v>0</v>
      </c>
      <c r="BX405" s="5">
        <v>0</v>
      </c>
      <c r="BY405" s="5">
        <v>0</v>
      </c>
      <c r="BZ405" s="5">
        <v>0</v>
      </c>
      <c r="CA405" s="5">
        <v>0</v>
      </c>
      <c r="CB405" s="5">
        <v>0</v>
      </c>
      <c r="CC405" s="5">
        <v>0</v>
      </c>
      <c r="CD405" s="5">
        <v>0</v>
      </c>
      <c r="CE405" s="5">
        <v>0</v>
      </c>
      <c r="CF405" s="5">
        <v>0</v>
      </c>
      <c r="CG405" s="5">
        <v>0</v>
      </c>
      <c r="CH405" s="5">
        <v>0</v>
      </c>
      <c r="CI405" s="5">
        <v>0</v>
      </c>
      <c r="CJ405" s="5">
        <v>0</v>
      </c>
    </row>
    <row r="406" spans="2:88" x14ac:dyDescent="0.25">
      <c r="B406" s="1" t="s">
        <v>52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0</v>
      </c>
      <c r="AE406" s="5">
        <f>-AG371*$C$357/2</f>
        <v>-8.263221153846154E-3</v>
      </c>
      <c r="AF406" s="5">
        <f>AG367-AG369/2</f>
        <v>0.57427734374999995</v>
      </c>
      <c r="AG406" s="5">
        <v>0</v>
      </c>
      <c r="AH406" s="5">
        <f>-2*AG367-AG371*$C$357+$C$355*AG367*$E$361</f>
        <v>-1.1395131172774695</v>
      </c>
      <c r="AI406" s="5">
        <f>AG371*$C$357/2</f>
        <v>8.263221153846154E-3</v>
      </c>
      <c r="AJ406" s="5">
        <f>AG367+AG369/2</f>
        <v>0.54875390624999998</v>
      </c>
      <c r="AK406" s="5">
        <v>0</v>
      </c>
      <c r="AL406" s="5">
        <v>0</v>
      </c>
      <c r="AM406" s="5">
        <v>0</v>
      </c>
      <c r="AN406" s="5">
        <v>0</v>
      </c>
      <c r="AO406" s="5">
        <v>0</v>
      </c>
      <c r="AP406" s="5">
        <v>0</v>
      </c>
      <c r="AQ406" s="5">
        <v>0</v>
      </c>
      <c r="AR406" s="5">
        <v>0</v>
      </c>
      <c r="AS406" s="5">
        <v>0</v>
      </c>
      <c r="AT406" s="5">
        <v>0</v>
      </c>
      <c r="AU406" s="5">
        <v>0</v>
      </c>
      <c r="AV406" s="5">
        <v>0</v>
      </c>
      <c r="AW406" s="5">
        <v>0</v>
      </c>
      <c r="AX406" s="5">
        <v>0</v>
      </c>
      <c r="AY406" s="5">
        <v>0</v>
      </c>
      <c r="AZ406" s="5">
        <v>0</v>
      </c>
      <c r="BA406" s="5">
        <v>0</v>
      </c>
      <c r="BB406" s="5">
        <v>0</v>
      </c>
      <c r="BC406" s="5">
        <v>0</v>
      </c>
      <c r="BD406" s="5">
        <v>0</v>
      </c>
      <c r="BE406" s="5">
        <v>0</v>
      </c>
      <c r="BF406" s="5">
        <v>0</v>
      </c>
      <c r="BG406" s="5">
        <v>0</v>
      </c>
      <c r="BH406" s="5">
        <v>0</v>
      </c>
      <c r="BI406" s="5">
        <v>0</v>
      </c>
      <c r="BJ406" s="5">
        <v>0</v>
      </c>
      <c r="BK406" s="5">
        <v>0</v>
      </c>
      <c r="BL406" s="5">
        <v>0</v>
      </c>
      <c r="BM406" s="5">
        <v>0</v>
      </c>
      <c r="BN406" s="5">
        <v>0</v>
      </c>
      <c r="BO406" s="5">
        <v>0</v>
      </c>
      <c r="BP406" s="5">
        <v>0</v>
      </c>
      <c r="BQ406" s="5">
        <v>0</v>
      </c>
      <c r="BR406" s="5">
        <v>0</v>
      </c>
      <c r="BS406" s="5">
        <v>0</v>
      </c>
      <c r="BT406" s="5">
        <v>0</v>
      </c>
      <c r="BU406" s="5">
        <v>0</v>
      </c>
      <c r="BV406" s="5">
        <v>0</v>
      </c>
      <c r="BW406" s="5">
        <v>0</v>
      </c>
      <c r="BX406" s="5">
        <v>0</v>
      </c>
      <c r="BY406" s="5">
        <v>0</v>
      </c>
      <c r="BZ406" s="5">
        <v>0</v>
      </c>
      <c r="CA406" s="5">
        <v>0</v>
      </c>
      <c r="CB406" s="5">
        <v>0</v>
      </c>
      <c r="CC406" s="5">
        <v>0</v>
      </c>
      <c r="CD406" s="5">
        <v>0</v>
      </c>
      <c r="CE406" s="5">
        <v>0</v>
      </c>
      <c r="CF406" s="5">
        <v>0</v>
      </c>
      <c r="CG406" s="5">
        <v>0</v>
      </c>
      <c r="CH406" s="5">
        <v>0</v>
      </c>
      <c r="CI406" s="5">
        <v>0</v>
      </c>
      <c r="CJ406" s="5">
        <v>0</v>
      </c>
    </row>
    <row r="407" spans="2:88" x14ac:dyDescent="0.25">
      <c r="B407" s="1" t="s">
        <v>53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v>0</v>
      </c>
      <c r="AF407" s="5">
        <v>0</v>
      </c>
      <c r="AG407" s="5">
        <f>-AI373*$C$357/2+AI371*$C$357</f>
        <v>1.6401241987179488E-2</v>
      </c>
      <c r="AH407" s="5">
        <f>AI371*$C$357/2</f>
        <v>8.1380208333333339E-3</v>
      </c>
      <c r="AI407" s="5">
        <f>-2*AI371*$C$357+AI371*$C$361</f>
        <v>-3.2548052144079249E-2</v>
      </c>
      <c r="AJ407" s="5">
        <f>-AI373*$C$357</f>
        <v>2.5040064102564106E-4</v>
      </c>
      <c r="AK407" s="5">
        <f>AI373*$C$357/2+AI371*$C$357</f>
        <v>1.6150841346153848E-2</v>
      </c>
      <c r="AL407" s="5">
        <f>-AI371*$C$357/2</f>
        <v>-8.1380208333333339E-3</v>
      </c>
      <c r="AM407" s="5">
        <v>0</v>
      </c>
      <c r="AN407" s="5">
        <v>0</v>
      </c>
      <c r="AO407" s="5">
        <v>0</v>
      </c>
      <c r="AP407" s="5">
        <v>0</v>
      </c>
      <c r="AQ407" s="5">
        <v>0</v>
      </c>
      <c r="AR407" s="5">
        <v>0</v>
      </c>
      <c r="AS407" s="5">
        <v>0</v>
      </c>
      <c r="AT407" s="5">
        <v>0</v>
      </c>
      <c r="AU407" s="5">
        <v>0</v>
      </c>
      <c r="AV407" s="5">
        <v>0</v>
      </c>
      <c r="AW407" s="5">
        <v>0</v>
      </c>
      <c r="AX407" s="5">
        <v>0</v>
      </c>
      <c r="AY407" s="5">
        <v>0</v>
      </c>
      <c r="AZ407" s="5">
        <v>0</v>
      </c>
      <c r="BA407" s="5">
        <v>0</v>
      </c>
      <c r="BB407" s="5">
        <v>0</v>
      </c>
      <c r="BC407" s="5">
        <v>0</v>
      </c>
      <c r="BD407" s="5">
        <v>0</v>
      </c>
      <c r="BE407" s="5">
        <v>0</v>
      </c>
      <c r="BF407" s="5">
        <v>0</v>
      </c>
      <c r="BG407" s="5">
        <v>0</v>
      </c>
      <c r="BH407" s="5">
        <v>0</v>
      </c>
      <c r="BI407" s="5">
        <v>0</v>
      </c>
      <c r="BJ407" s="5">
        <v>0</v>
      </c>
      <c r="BK407" s="5">
        <v>0</v>
      </c>
      <c r="BL407" s="5">
        <v>0</v>
      </c>
      <c r="BM407" s="5">
        <v>0</v>
      </c>
      <c r="BN407" s="5">
        <v>0</v>
      </c>
      <c r="BO407" s="5">
        <v>0</v>
      </c>
      <c r="BP407" s="5">
        <v>0</v>
      </c>
      <c r="BQ407" s="5">
        <v>0</v>
      </c>
      <c r="BR407" s="5">
        <v>0</v>
      </c>
      <c r="BS407" s="5">
        <v>0</v>
      </c>
      <c r="BT407" s="5">
        <v>0</v>
      </c>
      <c r="BU407" s="5">
        <v>0</v>
      </c>
      <c r="BV407" s="5">
        <v>0</v>
      </c>
      <c r="BW407" s="5">
        <v>0</v>
      </c>
      <c r="BX407" s="5">
        <v>0</v>
      </c>
      <c r="BY407" s="5">
        <v>0</v>
      </c>
      <c r="BZ407" s="5">
        <v>0</v>
      </c>
      <c r="CA407" s="5">
        <v>0</v>
      </c>
      <c r="CB407" s="5">
        <v>0</v>
      </c>
      <c r="CC407" s="5">
        <v>0</v>
      </c>
      <c r="CD407" s="5">
        <v>0</v>
      </c>
      <c r="CE407" s="5">
        <v>0</v>
      </c>
      <c r="CF407" s="5">
        <v>0</v>
      </c>
      <c r="CG407" s="5">
        <v>0</v>
      </c>
      <c r="CH407" s="5">
        <v>0</v>
      </c>
      <c r="CI407" s="5">
        <v>0</v>
      </c>
      <c r="CJ407" s="5">
        <v>0</v>
      </c>
    </row>
    <row r="408" spans="2:88" x14ac:dyDescent="0.25">
      <c r="B408" s="1" t="s">
        <v>54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v>0</v>
      </c>
      <c r="AF408" s="5">
        <v>0</v>
      </c>
      <c r="AG408" s="5">
        <f>-AI371*$C$357/2</f>
        <v>-8.1380208333333339E-3</v>
      </c>
      <c r="AH408" s="5">
        <f>AI367-AI369/2</f>
        <v>0.54875488281249996</v>
      </c>
      <c r="AI408" s="5">
        <v>0</v>
      </c>
      <c r="AJ408" s="5">
        <f>-2*AI367-AI371*$C$357+$C$355*AI367*$E$361</f>
        <v>-1.0889873684801705</v>
      </c>
      <c r="AK408" s="5">
        <f>AI371*$C$357/2</f>
        <v>8.1380208333333339E-3</v>
      </c>
      <c r="AL408" s="5">
        <f>AI367+AI369/2</f>
        <v>0.52399902343750004</v>
      </c>
      <c r="AM408" s="5">
        <v>0</v>
      </c>
      <c r="AN408" s="5">
        <v>0</v>
      </c>
      <c r="AO408" s="5">
        <v>0</v>
      </c>
      <c r="AP408" s="5">
        <v>0</v>
      </c>
      <c r="AQ408" s="5">
        <v>0</v>
      </c>
      <c r="AR408" s="5">
        <v>0</v>
      </c>
      <c r="AS408" s="5">
        <v>0</v>
      </c>
      <c r="AT408" s="5">
        <v>0</v>
      </c>
      <c r="AU408" s="5">
        <v>0</v>
      </c>
      <c r="AV408" s="5">
        <v>0</v>
      </c>
      <c r="AW408" s="5">
        <v>0</v>
      </c>
      <c r="AX408" s="5">
        <v>0</v>
      </c>
      <c r="AY408" s="5">
        <v>0</v>
      </c>
      <c r="AZ408" s="5">
        <v>0</v>
      </c>
      <c r="BA408" s="5">
        <v>0</v>
      </c>
      <c r="BB408" s="5">
        <v>0</v>
      </c>
      <c r="BC408" s="5">
        <v>0</v>
      </c>
      <c r="BD408" s="5">
        <v>0</v>
      </c>
      <c r="BE408" s="5">
        <v>0</v>
      </c>
      <c r="BF408" s="5">
        <v>0</v>
      </c>
      <c r="BG408" s="5">
        <v>0</v>
      </c>
      <c r="BH408" s="5">
        <v>0</v>
      </c>
      <c r="BI408" s="5">
        <v>0</v>
      </c>
      <c r="BJ408" s="5">
        <v>0</v>
      </c>
      <c r="BK408" s="5">
        <v>0</v>
      </c>
      <c r="BL408" s="5">
        <v>0</v>
      </c>
      <c r="BM408" s="5">
        <v>0</v>
      </c>
      <c r="BN408" s="5">
        <v>0</v>
      </c>
      <c r="BO408" s="5">
        <v>0</v>
      </c>
      <c r="BP408" s="5">
        <v>0</v>
      </c>
      <c r="BQ408" s="5">
        <v>0</v>
      </c>
      <c r="BR408" s="5">
        <v>0</v>
      </c>
      <c r="BS408" s="5">
        <v>0</v>
      </c>
      <c r="BT408" s="5">
        <v>0</v>
      </c>
      <c r="BU408" s="5">
        <v>0</v>
      </c>
      <c r="BV408" s="5">
        <v>0</v>
      </c>
      <c r="BW408" s="5">
        <v>0</v>
      </c>
      <c r="BX408" s="5">
        <v>0</v>
      </c>
      <c r="BY408" s="5">
        <v>0</v>
      </c>
      <c r="BZ408" s="5">
        <v>0</v>
      </c>
      <c r="CA408" s="5">
        <v>0</v>
      </c>
      <c r="CB408" s="5">
        <v>0</v>
      </c>
      <c r="CC408" s="5">
        <v>0</v>
      </c>
      <c r="CD408" s="5">
        <v>0</v>
      </c>
      <c r="CE408" s="5">
        <v>0</v>
      </c>
      <c r="CF408" s="5">
        <v>0</v>
      </c>
      <c r="CG408" s="5">
        <v>0</v>
      </c>
      <c r="CH408" s="5">
        <v>0</v>
      </c>
      <c r="CI408" s="5">
        <v>0</v>
      </c>
      <c r="CJ408" s="5">
        <v>0</v>
      </c>
    </row>
    <row r="409" spans="2:88" x14ac:dyDescent="0.25">
      <c r="B409" s="1" t="s">
        <v>55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  <c r="AF409" s="5">
        <v>0</v>
      </c>
      <c r="AG409" s="5">
        <v>0</v>
      </c>
      <c r="AH409" s="5">
        <v>0</v>
      </c>
      <c r="AI409" s="5">
        <f>-AK373*$C$357/2+AK371*$C$357</f>
        <v>1.6150841346153848E-2</v>
      </c>
      <c r="AJ409" s="5">
        <f>AK371*$C$357/2</f>
        <v>8.0128205128205138E-3</v>
      </c>
      <c r="AK409" s="5">
        <f>-2*AK371*$C$357+AK371*$C$361</f>
        <v>-3.204731288032419E-2</v>
      </c>
      <c r="AL409" s="5">
        <f>-AK373*$C$357</f>
        <v>2.5040064102564106E-4</v>
      </c>
      <c r="AM409" s="5">
        <f>AK373*$C$357/2+AK371*$C$357</f>
        <v>1.5900440705128208E-2</v>
      </c>
      <c r="AN409" s="5">
        <f>-AK371*$C$357/2</f>
        <v>-8.0128205128205138E-3</v>
      </c>
      <c r="AO409" s="5">
        <v>0</v>
      </c>
      <c r="AP409" s="5">
        <v>0</v>
      </c>
      <c r="AQ409" s="5">
        <v>0</v>
      </c>
      <c r="AR409" s="5">
        <v>0</v>
      </c>
      <c r="AS409" s="5">
        <v>0</v>
      </c>
      <c r="AT409" s="5">
        <v>0</v>
      </c>
      <c r="AU409" s="5">
        <v>0</v>
      </c>
      <c r="AV409" s="5">
        <v>0</v>
      </c>
      <c r="AW409" s="5">
        <v>0</v>
      </c>
      <c r="AX409" s="5">
        <v>0</v>
      </c>
      <c r="AY409" s="5">
        <v>0</v>
      </c>
      <c r="AZ409" s="5">
        <v>0</v>
      </c>
      <c r="BA409" s="5">
        <v>0</v>
      </c>
      <c r="BB409" s="5">
        <v>0</v>
      </c>
      <c r="BC409" s="5">
        <v>0</v>
      </c>
      <c r="BD409" s="5">
        <v>0</v>
      </c>
      <c r="BE409" s="5">
        <v>0</v>
      </c>
      <c r="BF409" s="5">
        <v>0</v>
      </c>
      <c r="BG409" s="5">
        <v>0</v>
      </c>
      <c r="BH409" s="5">
        <v>0</v>
      </c>
      <c r="BI409" s="5">
        <v>0</v>
      </c>
      <c r="BJ409" s="5">
        <v>0</v>
      </c>
      <c r="BK409" s="5">
        <v>0</v>
      </c>
      <c r="BL409" s="5">
        <v>0</v>
      </c>
      <c r="BM409" s="5">
        <v>0</v>
      </c>
      <c r="BN409" s="5">
        <v>0</v>
      </c>
      <c r="BO409" s="5">
        <v>0</v>
      </c>
      <c r="BP409" s="5">
        <v>0</v>
      </c>
      <c r="BQ409" s="5">
        <v>0</v>
      </c>
      <c r="BR409" s="5">
        <v>0</v>
      </c>
      <c r="BS409" s="5">
        <v>0</v>
      </c>
      <c r="BT409" s="5">
        <v>0</v>
      </c>
      <c r="BU409" s="5">
        <v>0</v>
      </c>
      <c r="BV409" s="5">
        <v>0</v>
      </c>
      <c r="BW409" s="5">
        <v>0</v>
      </c>
      <c r="BX409" s="5">
        <v>0</v>
      </c>
      <c r="BY409" s="5">
        <v>0</v>
      </c>
      <c r="BZ409" s="5">
        <v>0</v>
      </c>
      <c r="CA409" s="5">
        <v>0</v>
      </c>
      <c r="CB409" s="5">
        <v>0</v>
      </c>
      <c r="CC409" s="5">
        <v>0</v>
      </c>
      <c r="CD409" s="5">
        <v>0</v>
      </c>
      <c r="CE409" s="5">
        <v>0</v>
      </c>
      <c r="CF409" s="5">
        <v>0</v>
      </c>
      <c r="CG409" s="5">
        <v>0</v>
      </c>
      <c r="CH409" s="5">
        <v>0</v>
      </c>
      <c r="CI409" s="5">
        <v>0</v>
      </c>
      <c r="CJ409" s="5">
        <v>0</v>
      </c>
    </row>
    <row r="410" spans="2:88" x14ac:dyDescent="0.25">
      <c r="B410" s="1" t="s">
        <v>56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v>0</v>
      </c>
      <c r="AH410" s="5">
        <v>0</v>
      </c>
      <c r="AI410" s="5">
        <f>-AK371*$C$357/2</f>
        <v>-8.0128205128205138E-3</v>
      </c>
      <c r="AJ410" s="5">
        <f>AK367-AK369/2</f>
        <v>0.52400000000000013</v>
      </c>
      <c r="AK410" s="5">
        <v>0</v>
      </c>
      <c r="AL410" s="5">
        <f>-2*AK367-AK371*$C$357+$C$355*AK367*$E$361</f>
        <v>-1.0399849967150328</v>
      </c>
      <c r="AM410" s="5">
        <f>AK371*$C$357/2</f>
        <v>8.0128205128205138E-3</v>
      </c>
      <c r="AN410" s="5">
        <f>AK367+AK369/2</f>
        <v>0.50000000000000011</v>
      </c>
      <c r="AO410" s="5">
        <v>0</v>
      </c>
      <c r="AP410" s="5">
        <v>0</v>
      </c>
      <c r="AQ410" s="5">
        <v>0</v>
      </c>
      <c r="AR410" s="5">
        <v>0</v>
      </c>
      <c r="AS410" s="5">
        <v>0</v>
      </c>
      <c r="AT410" s="5">
        <v>0</v>
      </c>
      <c r="AU410" s="5">
        <v>0</v>
      </c>
      <c r="AV410" s="5">
        <v>0</v>
      </c>
      <c r="AW410" s="5">
        <v>0</v>
      </c>
      <c r="AX410" s="5">
        <v>0</v>
      </c>
      <c r="AY410" s="5">
        <v>0</v>
      </c>
      <c r="AZ410" s="5">
        <v>0</v>
      </c>
      <c r="BA410" s="5">
        <v>0</v>
      </c>
      <c r="BB410" s="5">
        <v>0</v>
      </c>
      <c r="BC410" s="5">
        <v>0</v>
      </c>
      <c r="BD410" s="5">
        <v>0</v>
      </c>
      <c r="BE410" s="5">
        <v>0</v>
      </c>
      <c r="BF410" s="5">
        <v>0</v>
      </c>
      <c r="BG410" s="5">
        <v>0</v>
      </c>
      <c r="BH410" s="5">
        <v>0</v>
      </c>
      <c r="BI410" s="5">
        <v>0</v>
      </c>
      <c r="BJ410" s="5">
        <v>0</v>
      </c>
      <c r="BK410" s="5">
        <v>0</v>
      </c>
      <c r="BL410" s="5">
        <v>0</v>
      </c>
      <c r="BM410" s="5">
        <v>0</v>
      </c>
      <c r="BN410" s="5">
        <v>0</v>
      </c>
      <c r="BO410" s="5">
        <v>0</v>
      </c>
      <c r="BP410" s="5">
        <v>0</v>
      </c>
      <c r="BQ410" s="5">
        <v>0</v>
      </c>
      <c r="BR410" s="5">
        <v>0</v>
      </c>
      <c r="BS410" s="5">
        <v>0</v>
      </c>
      <c r="BT410" s="5">
        <v>0</v>
      </c>
      <c r="BU410" s="5">
        <v>0</v>
      </c>
      <c r="BV410" s="5">
        <v>0</v>
      </c>
      <c r="BW410" s="5">
        <v>0</v>
      </c>
      <c r="BX410" s="5">
        <v>0</v>
      </c>
      <c r="BY410" s="5">
        <v>0</v>
      </c>
      <c r="BZ410" s="5">
        <v>0</v>
      </c>
      <c r="CA410" s="5">
        <v>0</v>
      </c>
      <c r="CB410" s="5">
        <v>0</v>
      </c>
      <c r="CC410" s="5">
        <v>0</v>
      </c>
      <c r="CD410" s="5">
        <v>0</v>
      </c>
      <c r="CE410" s="5">
        <v>0</v>
      </c>
      <c r="CF410" s="5">
        <v>0</v>
      </c>
      <c r="CG410" s="5">
        <v>0</v>
      </c>
      <c r="CH410" s="5">
        <v>0</v>
      </c>
      <c r="CI410" s="5">
        <v>0</v>
      </c>
      <c r="CJ410" s="5">
        <v>0</v>
      </c>
    </row>
    <row r="411" spans="2:88" x14ac:dyDescent="0.25">
      <c r="B411" s="1" t="s">
        <v>96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0</v>
      </c>
      <c r="AH411" s="5">
        <v>0</v>
      </c>
      <c r="AI411" s="5">
        <v>0</v>
      </c>
      <c r="AJ411" s="5">
        <v>0</v>
      </c>
      <c r="AK411" s="5">
        <f>-AM373*$C$357/2+AM371*$C$357</f>
        <v>1.5900440705128204E-2</v>
      </c>
      <c r="AL411" s="5">
        <f>AM371*$C$357/2</f>
        <v>7.887620192307692E-3</v>
      </c>
      <c r="AM411" s="5">
        <f>-2*AM371*$C$357+AM371*$C$361</f>
        <v>-3.1546573616569117E-2</v>
      </c>
      <c r="AN411" s="5">
        <f>-AM373*$C$357</f>
        <v>2.5040064102564106E-4</v>
      </c>
      <c r="AO411" s="5">
        <f>AM373*$C$357/2+AM371*$C$357</f>
        <v>1.5650040064102564E-2</v>
      </c>
      <c r="AP411" s="5">
        <f>-AM371*$C$357/2</f>
        <v>-7.887620192307692E-3</v>
      </c>
      <c r="AQ411" s="5">
        <v>0</v>
      </c>
      <c r="AR411" s="5">
        <v>0</v>
      </c>
      <c r="AS411" s="5">
        <v>0</v>
      </c>
      <c r="AT411" s="5">
        <v>0</v>
      </c>
      <c r="AU411" s="5">
        <v>0</v>
      </c>
      <c r="AV411" s="5">
        <v>0</v>
      </c>
      <c r="AW411" s="5">
        <v>0</v>
      </c>
      <c r="AX411" s="5">
        <v>0</v>
      </c>
      <c r="AY411" s="5">
        <v>0</v>
      </c>
      <c r="AZ411" s="5">
        <v>0</v>
      </c>
      <c r="BA411" s="5">
        <v>0</v>
      </c>
      <c r="BB411" s="5">
        <v>0</v>
      </c>
      <c r="BC411" s="5">
        <v>0</v>
      </c>
      <c r="BD411" s="5">
        <v>0</v>
      </c>
      <c r="BE411" s="5">
        <v>0</v>
      </c>
      <c r="BF411" s="5">
        <v>0</v>
      </c>
      <c r="BG411" s="5">
        <v>0</v>
      </c>
      <c r="BH411" s="5">
        <v>0</v>
      </c>
      <c r="BI411" s="5">
        <v>0</v>
      </c>
      <c r="BJ411" s="5">
        <v>0</v>
      </c>
      <c r="BK411" s="5">
        <v>0</v>
      </c>
      <c r="BL411" s="5">
        <v>0</v>
      </c>
      <c r="BM411" s="5">
        <v>0</v>
      </c>
      <c r="BN411" s="5">
        <v>0</v>
      </c>
      <c r="BO411" s="5">
        <v>0</v>
      </c>
      <c r="BP411" s="5">
        <v>0</v>
      </c>
      <c r="BQ411" s="5">
        <v>0</v>
      </c>
      <c r="BR411" s="5">
        <v>0</v>
      </c>
      <c r="BS411" s="5">
        <v>0</v>
      </c>
      <c r="BT411" s="5">
        <v>0</v>
      </c>
      <c r="BU411" s="5">
        <v>0</v>
      </c>
      <c r="BV411" s="5">
        <v>0</v>
      </c>
      <c r="BW411" s="5">
        <v>0</v>
      </c>
      <c r="BX411" s="5">
        <v>0</v>
      </c>
      <c r="BY411" s="5">
        <v>0</v>
      </c>
      <c r="BZ411" s="5">
        <v>0</v>
      </c>
      <c r="CA411" s="5">
        <v>0</v>
      </c>
      <c r="CB411" s="5">
        <v>0</v>
      </c>
      <c r="CC411" s="5">
        <v>0</v>
      </c>
      <c r="CD411" s="5">
        <v>0</v>
      </c>
      <c r="CE411" s="5">
        <v>0</v>
      </c>
      <c r="CF411" s="5">
        <v>0</v>
      </c>
      <c r="CG411" s="5">
        <v>0</v>
      </c>
      <c r="CH411" s="5">
        <v>0</v>
      </c>
      <c r="CI411" s="5">
        <v>0</v>
      </c>
      <c r="CJ411" s="5">
        <v>0</v>
      </c>
    </row>
    <row r="412" spans="2:88" x14ac:dyDescent="0.25">
      <c r="B412" s="1" t="s">
        <v>97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0</v>
      </c>
      <c r="AH412" s="5">
        <v>0</v>
      </c>
      <c r="AI412" s="5">
        <v>0</v>
      </c>
      <c r="AJ412" s="5">
        <v>0</v>
      </c>
      <c r="AK412" s="5">
        <f>-AM371*$C$357/2</f>
        <v>-7.887620192307692E-3</v>
      </c>
      <c r="AL412" s="5">
        <f>AM367-AM369/2</f>
        <v>0.50000097656249998</v>
      </c>
      <c r="AM412" s="5">
        <v>0</v>
      </c>
      <c r="AN412" s="5">
        <f>-2*AM367-AM371*$C$357+$C$355*AM367*$E$361</f>
        <v>-0.99248256541233004</v>
      </c>
      <c r="AO412" s="5">
        <f>AM371*$C$357/2</f>
        <v>7.887620192307692E-3</v>
      </c>
      <c r="AP412" s="5">
        <f>AM367+AM369/2</f>
        <v>0.47674511718749996</v>
      </c>
      <c r="AQ412" s="5">
        <v>0</v>
      </c>
      <c r="AR412" s="5">
        <v>0</v>
      </c>
      <c r="AS412" s="5">
        <v>0</v>
      </c>
      <c r="AT412" s="5">
        <v>0</v>
      </c>
      <c r="AU412" s="5">
        <v>0</v>
      </c>
      <c r="AV412" s="5">
        <v>0</v>
      </c>
      <c r="AW412" s="5">
        <v>0</v>
      </c>
      <c r="AX412" s="5">
        <v>0</v>
      </c>
      <c r="AY412" s="5">
        <v>0</v>
      </c>
      <c r="AZ412" s="5">
        <v>0</v>
      </c>
      <c r="BA412" s="5">
        <v>0</v>
      </c>
      <c r="BB412" s="5">
        <v>0</v>
      </c>
      <c r="BC412" s="5">
        <v>0</v>
      </c>
      <c r="BD412" s="5">
        <v>0</v>
      </c>
      <c r="BE412" s="5">
        <v>0</v>
      </c>
      <c r="BF412" s="5">
        <v>0</v>
      </c>
      <c r="BG412" s="5">
        <v>0</v>
      </c>
      <c r="BH412" s="5">
        <v>0</v>
      </c>
      <c r="BI412" s="5">
        <v>0</v>
      </c>
      <c r="BJ412" s="5">
        <v>0</v>
      </c>
      <c r="BK412" s="5">
        <v>0</v>
      </c>
      <c r="BL412" s="5">
        <v>0</v>
      </c>
      <c r="BM412" s="5">
        <v>0</v>
      </c>
      <c r="BN412" s="5">
        <v>0</v>
      </c>
      <c r="BO412" s="5">
        <v>0</v>
      </c>
      <c r="BP412" s="5">
        <v>0</v>
      </c>
      <c r="BQ412" s="5">
        <v>0</v>
      </c>
      <c r="BR412" s="5">
        <v>0</v>
      </c>
      <c r="BS412" s="5">
        <v>0</v>
      </c>
      <c r="BT412" s="5">
        <v>0</v>
      </c>
      <c r="BU412" s="5">
        <v>0</v>
      </c>
      <c r="BV412" s="5">
        <v>0</v>
      </c>
      <c r="BW412" s="5">
        <v>0</v>
      </c>
      <c r="BX412" s="5">
        <v>0</v>
      </c>
      <c r="BY412" s="5">
        <v>0</v>
      </c>
      <c r="BZ412" s="5">
        <v>0</v>
      </c>
      <c r="CA412" s="5">
        <v>0</v>
      </c>
      <c r="CB412" s="5">
        <v>0</v>
      </c>
      <c r="CC412" s="5">
        <v>0</v>
      </c>
      <c r="CD412" s="5">
        <v>0</v>
      </c>
      <c r="CE412" s="5">
        <v>0</v>
      </c>
      <c r="CF412" s="5">
        <v>0</v>
      </c>
      <c r="CG412" s="5">
        <v>0</v>
      </c>
      <c r="CH412" s="5">
        <v>0</v>
      </c>
      <c r="CI412" s="5">
        <v>0</v>
      </c>
      <c r="CJ412" s="5">
        <v>0</v>
      </c>
    </row>
    <row r="413" spans="2:88" x14ac:dyDescent="0.25">
      <c r="B413" s="1" t="s">
        <v>98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  <c r="AF413" s="5">
        <v>0</v>
      </c>
      <c r="AG413" s="5">
        <v>0</v>
      </c>
      <c r="AH413" s="5">
        <v>0</v>
      </c>
      <c r="AI413" s="5">
        <v>0</v>
      </c>
      <c r="AJ413" s="5">
        <v>0</v>
      </c>
      <c r="AK413" s="5">
        <v>0</v>
      </c>
      <c r="AL413" s="5">
        <v>0</v>
      </c>
      <c r="AM413" s="5">
        <f>-AO373*$C$357/2+AO371*$C$357</f>
        <v>1.5650040064102567E-2</v>
      </c>
      <c r="AN413" s="5">
        <f>AO371*$C$357/2</f>
        <v>7.7624198717948728E-3</v>
      </c>
      <c r="AO413" s="5">
        <f>-2*AO371*$C$357+AO371*$C$361</f>
        <v>-3.1045834352814057E-2</v>
      </c>
      <c r="AP413" s="5">
        <f>-AO373*$C$357</f>
        <v>2.5040064102564106E-4</v>
      </c>
      <c r="AQ413" s="5">
        <f>AO373*$C$357/2+AO371*$C$357</f>
        <v>1.5399639423076926E-2</v>
      </c>
      <c r="AR413" s="5">
        <f>-AO371*$C$357/2</f>
        <v>-7.7624198717948728E-3</v>
      </c>
      <c r="AS413" s="5">
        <v>0</v>
      </c>
      <c r="AT413" s="5">
        <v>0</v>
      </c>
      <c r="AU413" s="5">
        <v>0</v>
      </c>
      <c r="AV413" s="5">
        <v>0</v>
      </c>
      <c r="AW413" s="5">
        <v>0</v>
      </c>
      <c r="AX413" s="5">
        <v>0</v>
      </c>
      <c r="AY413" s="5">
        <v>0</v>
      </c>
      <c r="AZ413" s="5">
        <v>0</v>
      </c>
      <c r="BA413" s="5">
        <v>0</v>
      </c>
      <c r="BB413" s="5">
        <v>0</v>
      </c>
      <c r="BC413" s="5">
        <v>0</v>
      </c>
      <c r="BD413" s="5">
        <v>0</v>
      </c>
      <c r="BE413" s="5">
        <v>0</v>
      </c>
      <c r="BF413" s="5">
        <v>0</v>
      </c>
      <c r="BG413" s="5">
        <v>0</v>
      </c>
      <c r="BH413" s="5">
        <v>0</v>
      </c>
      <c r="BI413" s="5">
        <v>0</v>
      </c>
      <c r="BJ413" s="5">
        <v>0</v>
      </c>
      <c r="BK413" s="5">
        <v>0</v>
      </c>
      <c r="BL413" s="5">
        <v>0</v>
      </c>
      <c r="BM413" s="5">
        <v>0</v>
      </c>
      <c r="BN413" s="5">
        <v>0</v>
      </c>
      <c r="BO413" s="5">
        <v>0</v>
      </c>
      <c r="BP413" s="5">
        <v>0</v>
      </c>
      <c r="BQ413" s="5">
        <v>0</v>
      </c>
      <c r="BR413" s="5">
        <v>0</v>
      </c>
      <c r="BS413" s="5">
        <v>0</v>
      </c>
      <c r="BT413" s="5">
        <v>0</v>
      </c>
      <c r="BU413" s="5">
        <v>0</v>
      </c>
      <c r="BV413" s="5">
        <v>0</v>
      </c>
      <c r="BW413" s="5">
        <v>0</v>
      </c>
      <c r="BX413" s="5">
        <v>0</v>
      </c>
      <c r="BY413" s="5">
        <v>0</v>
      </c>
      <c r="BZ413" s="5">
        <v>0</v>
      </c>
      <c r="CA413" s="5">
        <v>0</v>
      </c>
      <c r="CB413" s="5">
        <v>0</v>
      </c>
      <c r="CC413" s="5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v>0</v>
      </c>
      <c r="CJ413" s="5">
        <v>0</v>
      </c>
    </row>
    <row r="414" spans="2:88" x14ac:dyDescent="0.25">
      <c r="B414" s="1" t="s">
        <v>99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  <c r="AF414" s="5">
        <v>0</v>
      </c>
      <c r="AG414" s="5">
        <v>0</v>
      </c>
      <c r="AH414" s="5">
        <v>0</v>
      </c>
      <c r="AI414" s="5">
        <v>0</v>
      </c>
      <c r="AJ414" s="5">
        <v>0</v>
      </c>
      <c r="AK414" s="5">
        <v>0</v>
      </c>
      <c r="AL414" s="5">
        <v>0</v>
      </c>
      <c r="AM414" s="5">
        <f>-AO371*$C$357/2</f>
        <v>-7.7624198717948728E-3</v>
      </c>
      <c r="AN414" s="5">
        <f>AO367-AO369/2</f>
        <v>0.47674609375000004</v>
      </c>
      <c r="AO414" s="5">
        <v>0</v>
      </c>
      <c r="AP414" s="5">
        <f>-2*AO367-AO371*$C$357+$C$355*AO367*$E$361</f>
        <v>-0.94645663800233804</v>
      </c>
      <c r="AQ414" s="5">
        <f>AO371*$C$357/2</f>
        <v>7.7624198717948728E-3</v>
      </c>
      <c r="AR414" s="5">
        <f>AO367+AO369/2</f>
        <v>0.45422265625000008</v>
      </c>
      <c r="AS414" s="5">
        <v>0</v>
      </c>
      <c r="AT414" s="5">
        <v>0</v>
      </c>
      <c r="AU414" s="5">
        <v>0</v>
      </c>
      <c r="AV414" s="5">
        <v>0</v>
      </c>
      <c r="AW414" s="5">
        <v>0</v>
      </c>
      <c r="AX414" s="5">
        <v>0</v>
      </c>
      <c r="AY414" s="5">
        <v>0</v>
      </c>
      <c r="AZ414" s="5">
        <v>0</v>
      </c>
      <c r="BA414" s="5">
        <v>0</v>
      </c>
      <c r="BB414" s="5">
        <v>0</v>
      </c>
      <c r="BC414" s="5">
        <v>0</v>
      </c>
      <c r="BD414" s="5">
        <v>0</v>
      </c>
      <c r="BE414" s="5">
        <v>0</v>
      </c>
      <c r="BF414" s="5">
        <v>0</v>
      </c>
      <c r="BG414" s="5">
        <v>0</v>
      </c>
      <c r="BH414" s="5">
        <v>0</v>
      </c>
      <c r="BI414" s="5">
        <v>0</v>
      </c>
      <c r="BJ414" s="5">
        <v>0</v>
      </c>
      <c r="BK414" s="5">
        <v>0</v>
      </c>
      <c r="BL414" s="5">
        <v>0</v>
      </c>
      <c r="BM414" s="5">
        <v>0</v>
      </c>
      <c r="BN414" s="5">
        <v>0</v>
      </c>
      <c r="BO414" s="5">
        <v>0</v>
      </c>
      <c r="BP414" s="5">
        <v>0</v>
      </c>
      <c r="BQ414" s="5">
        <v>0</v>
      </c>
      <c r="BR414" s="5">
        <v>0</v>
      </c>
      <c r="BS414" s="5">
        <v>0</v>
      </c>
      <c r="BT414" s="5">
        <v>0</v>
      </c>
      <c r="BU414" s="5">
        <v>0</v>
      </c>
      <c r="BV414" s="5">
        <v>0</v>
      </c>
      <c r="BW414" s="5">
        <v>0</v>
      </c>
      <c r="BX414" s="5">
        <v>0</v>
      </c>
      <c r="BY414" s="5">
        <v>0</v>
      </c>
      <c r="BZ414" s="5">
        <v>0</v>
      </c>
      <c r="CA414" s="5">
        <v>0</v>
      </c>
      <c r="CB414" s="5">
        <v>0</v>
      </c>
      <c r="CC414" s="5">
        <v>0</v>
      </c>
      <c r="CD414" s="5">
        <v>0</v>
      </c>
      <c r="CE414" s="5">
        <v>0</v>
      </c>
      <c r="CF414" s="5">
        <v>0</v>
      </c>
      <c r="CG414" s="5">
        <v>0</v>
      </c>
      <c r="CH414" s="5">
        <v>0</v>
      </c>
      <c r="CI414" s="5">
        <v>0</v>
      </c>
      <c r="CJ414" s="5">
        <v>0</v>
      </c>
    </row>
    <row r="415" spans="2:88" x14ac:dyDescent="0.25">
      <c r="B415" s="1" t="s">
        <v>100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0</v>
      </c>
      <c r="AH415" s="5">
        <v>0</v>
      </c>
      <c r="AI415" s="5">
        <v>0</v>
      </c>
      <c r="AJ415" s="5">
        <v>0</v>
      </c>
      <c r="AK415" s="5">
        <v>0</v>
      </c>
      <c r="AL415" s="5">
        <v>0</v>
      </c>
      <c r="AM415" s="5">
        <v>0</v>
      </c>
      <c r="AN415" s="5">
        <v>0</v>
      </c>
      <c r="AO415" s="5">
        <f>-AQ373*$C$357/2+AQ371*$C$357</f>
        <v>1.5399639423076924E-2</v>
      </c>
      <c r="AP415" s="5">
        <f>AQ371*$C$357/2</f>
        <v>7.6372195512820519E-3</v>
      </c>
      <c r="AQ415" s="5">
        <f>-2*AQ371*$C$357+AQ371*$C$361</f>
        <v>-3.0545095089058991E-2</v>
      </c>
      <c r="AR415" s="5">
        <f>-AQ373*$C$357</f>
        <v>2.5040064102564106E-4</v>
      </c>
      <c r="AS415" s="5">
        <f>AQ373*$C$357/2+AQ371*$C$357</f>
        <v>1.5149238782051284E-2</v>
      </c>
      <c r="AT415" s="5">
        <f>-AQ371*$C$357/2</f>
        <v>-7.6372195512820519E-3</v>
      </c>
      <c r="AU415" s="5">
        <v>0</v>
      </c>
      <c r="AV415" s="5">
        <v>0</v>
      </c>
      <c r="AW415" s="5">
        <v>0</v>
      </c>
      <c r="AX415" s="5">
        <v>0</v>
      </c>
      <c r="AY415" s="5">
        <v>0</v>
      </c>
      <c r="AZ415" s="5">
        <v>0</v>
      </c>
      <c r="BA415" s="5">
        <v>0</v>
      </c>
      <c r="BB415" s="5">
        <v>0</v>
      </c>
      <c r="BC415" s="5">
        <v>0</v>
      </c>
      <c r="BD415" s="5">
        <v>0</v>
      </c>
      <c r="BE415" s="5">
        <v>0</v>
      </c>
      <c r="BF415" s="5">
        <v>0</v>
      </c>
      <c r="BG415" s="5">
        <v>0</v>
      </c>
      <c r="BH415" s="5">
        <v>0</v>
      </c>
      <c r="BI415" s="5">
        <v>0</v>
      </c>
      <c r="BJ415" s="5">
        <v>0</v>
      </c>
      <c r="BK415" s="5">
        <v>0</v>
      </c>
      <c r="BL415" s="5">
        <v>0</v>
      </c>
      <c r="BM415" s="5">
        <v>0</v>
      </c>
      <c r="BN415" s="5">
        <v>0</v>
      </c>
      <c r="BO415" s="5">
        <v>0</v>
      </c>
      <c r="BP415" s="5">
        <v>0</v>
      </c>
      <c r="BQ415" s="5">
        <v>0</v>
      </c>
      <c r="BR415" s="5">
        <v>0</v>
      </c>
      <c r="BS415" s="5">
        <v>0</v>
      </c>
      <c r="BT415" s="5">
        <v>0</v>
      </c>
      <c r="BU415" s="5">
        <v>0</v>
      </c>
      <c r="BV415" s="5">
        <v>0</v>
      </c>
      <c r="BW415" s="5">
        <v>0</v>
      </c>
      <c r="BX415" s="5">
        <v>0</v>
      </c>
      <c r="BY415" s="5">
        <v>0</v>
      </c>
      <c r="BZ415" s="5">
        <v>0</v>
      </c>
      <c r="CA415" s="5">
        <v>0</v>
      </c>
      <c r="CB415" s="5">
        <v>0</v>
      </c>
      <c r="CC415" s="5">
        <v>0</v>
      </c>
      <c r="CD415" s="5">
        <v>0</v>
      </c>
      <c r="CE415" s="5">
        <v>0</v>
      </c>
      <c r="CF415" s="5">
        <v>0</v>
      </c>
      <c r="CG415" s="5">
        <v>0</v>
      </c>
      <c r="CH415" s="5">
        <v>0</v>
      </c>
      <c r="CI415" s="5">
        <v>0</v>
      </c>
      <c r="CJ415" s="5">
        <v>0</v>
      </c>
    </row>
    <row r="416" spans="2:88" x14ac:dyDescent="0.25">
      <c r="B416" s="1" t="s">
        <v>101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  <c r="AF416" s="5">
        <v>0</v>
      </c>
      <c r="AG416" s="5">
        <v>0</v>
      </c>
      <c r="AH416" s="5">
        <v>0</v>
      </c>
      <c r="AI416" s="5">
        <v>0</v>
      </c>
      <c r="AJ416" s="5">
        <v>0</v>
      </c>
      <c r="AK416" s="5">
        <v>0</v>
      </c>
      <c r="AL416" s="5">
        <v>0</v>
      </c>
      <c r="AM416" s="5">
        <v>0</v>
      </c>
      <c r="AN416" s="5">
        <v>0</v>
      </c>
      <c r="AO416" s="5">
        <f>-AQ371*$C$357/2</f>
        <v>-7.6372195512820519E-3</v>
      </c>
      <c r="AP416" s="5">
        <f>AQ367-AQ369/2</f>
        <v>0.45422363281249989</v>
      </c>
      <c r="AQ416" s="5">
        <v>0</v>
      </c>
      <c r="AR416" s="5">
        <f>-2*AQ367-AQ371*$C$357+$C$355*AQ367*$E$361</f>
        <v>-0.90188377791532992</v>
      </c>
      <c r="AS416" s="5">
        <f>AQ371*$C$357/2</f>
        <v>7.6372195512820519E-3</v>
      </c>
      <c r="AT416" s="5">
        <f>AQ367+AQ369/2</f>
        <v>0.43242089843749987</v>
      </c>
      <c r="AU416" s="5">
        <v>0</v>
      </c>
      <c r="AV416" s="5">
        <v>0</v>
      </c>
      <c r="AW416" s="5">
        <v>0</v>
      </c>
      <c r="AX416" s="5">
        <v>0</v>
      </c>
      <c r="AY416" s="5">
        <v>0</v>
      </c>
      <c r="AZ416" s="5">
        <v>0</v>
      </c>
      <c r="BA416" s="5">
        <v>0</v>
      </c>
      <c r="BB416" s="5">
        <v>0</v>
      </c>
      <c r="BC416" s="5">
        <v>0</v>
      </c>
      <c r="BD416" s="5">
        <v>0</v>
      </c>
      <c r="BE416" s="5">
        <v>0</v>
      </c>
      <c r="BF416" s="5">
        <v>0</v>
      </c>
      <c r="BG416" s="5">
        <v>0</v>
      </c>
      <c r="BH416" s="5">
        <v>0</v>
      </c>
      <c r="BI416" s="5">
        <v>0</v>
      </c>
      <c r="BJ416" s="5">
        <v>0</v>
      </c>
      <c r="BK416" s="5">
        <v>0</v>
      </c>
      <c r="BL416" s="5">
        <v>0</v>
      </c>
      <c r="BM416" s="5">
        <v>0</v>
      </c>
      <c r="BN416" s="5">
        <v>0</v>
      </c>
      <c r="BO416" s="5">
        <v>0</v>
      </c>
      <c r="BP416" s="5">
        <v>0</v>
      </c>
      <c r="BQ416" s="5">
        <v>0</v>
      </c>
      <c r="BR416" s="5">
        <v>0</v>
      </c>
      <c r="BS416" s="5">
        <v>0</v>
      </c>
      <c r="BT416" s="5">
        <v>0</v>
      </c>
      <c r="BU416" s="5">
        <v>0</v>
      </c>
      <c r="BV416" s="5">
        <v>0</v>
      </c>
      <c r="BW416" s="5">
        <v>0</v>
      </c>
      <c r="BX416" s="5">
        <v>0</v>
      </c>
      <c r="BY416" s="5">
        <v>0</v>
      </c>
      <c r="BZ416" s="5">
        <v>0</v>
      </c>
      <c r="CA416" s="5">
        <v>0</v>
      </c>
      <c r="CB416" s="5">
        <v>0</v>
      </c>
      <c r="CC416" s="5">
        <v>0</v>
      </c>
      <c r="CD416" s="5">
        <v>0</v>
      </c>
      <c r="CE416" s="5">
        <v>0</v>
      </c>
      <c r="CF416" s="5">
        <v>0</v>
      </c>
      <c r="CG416" s="5">
        <v>0</v>
      </c>
      <c r="CH416" s="5">
        <v>0</v>
      </c>
      <c r="CI416" s="5">
        <v>0</v>
      </c>
      <c r="CJ416" s="5">
        <v>0</v>
      </c>
    </row>
    <row r="417" spans="2:88" x14ac:dyDescent="0.25">
      <c r="B417" s="1" t="s">
        <v>102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0</v>
      </c>
      <c r="AH417" s="5">
        <v>0</v>
      </c>
      <c r="AI417" s="5">
        <v>0</v>
      </c>
      <c r="AJ417" s="5">
        <v>0</v>
      </c>
      <c r="AK417" s="5">
        <v>0</v>
      </c>
      <c r="AL417" s="5">
        <v>0</v>
      </c>
      <c r="AM417" s="5">
        <v>0</v>
      </c>
      <c r="AN417" s="5">
        <v>0</v>
      </c>
      <c r="AO417" s="5">
        <v>0</v>
      </c>
      <c r="AP417" s="5">
        <v>0</v>
      </c>
      <c r="AQ417" s="5">
        <f>-AS373*$C$357/2+AS371*$C$357</f>
        <v>1.5149238782051284E-2</v>
      </c>
      <c r="AR417" s="5">
        <f>AS371*$C$357/2</f>
        <v>7.5120192307692318E-3</v>
      </c>
      <c r="AS417" s="5">
        <f>-2*AS371*$C$357+AS371*$C$361</f>
        <v>-3.0044355825303928E-2</v>
      </c>
      <c r="AT417" s="5">
        <f>-AS373*$C$357</f>
        <v>2.5040064102564106E-4</v>
      </c>
      <c r="AU417" s="5">
        <f>AS373*$C$357/2+AS371*$C$357</f>
        <v>1.4898838141025644E-2</v>
      </c>
      <c r="AV417" s="5">
        <f>-AS371*$C$357/2</f>
        <v>-7.5120192307692318E-3</v>
      </c>
      <c r="AW417" s="5">
        <v>0</v>
      </c>
      <c r="AX417" s="5">
        <v>0</v>
      </c>
      <c r="AY417" s="5">
        <v>0</v>
      </c>
      <c r="AZ417" s="5">
        <v>0</v>
      </c>
      <c r="BA417" s="5">
        <v>0</v>
      </c>
      <c r="BB417" s="5">
        <v>0</v>
      </c>
      <c r="BC417" s="5">
        <v>0</v>
      </c>
      <c r="BD417" s="5">
        <v>0</v>
      </c>
      <c r="BE417" s="5">
        <v>0</v>
      </c>
      <c r="BF417" s="5">
        <v>0</v>
      </c>
      <c r="BG417" s="5">
        <v>0</v>
      </c>
      <c r="BH417" s="5">
        <v>0</v>
      </c>
      <c r="BI417" s="5">
        <v>0</v>
      </c>
      <c r="BJ417" s="5">
        <v>0</v>
      </c>
      <c r="BK417" s="5">
        <v>0</v>
      </c>
      <c r="BL417" s="5">
        <v>0</v>
      </c>
      <c r="BM417" s="5">
        <v>0</v>
      </c>
      <c r="BN417" s="5">
        <v>0</v>
      </c>
      <c r="BO417" s="5">
        <v>0</v>
      </c>
      <c r="BP417" s="5">
        <v>0</v>
      </c>
      <c r="BQ417" s="5">
        <v>0</v>
      </c>
      <c r="BR417" s="5">
        <v>0</v>
      </c>
      <c r="BS417" s="5">
        <v>0</v>
      </c>
      <c r="BT417" s="5">
        <v>0</v>
      </c>
      <c r="BU417" s="5">
        <v>0</v>
      </c>
      <c r="BV417" s="5">
        <v>0</v>
      </c>
      <c r="BW417" s="5">
        <v>0</v>
      </c>
      <c r="BX417" s="5">
        <v>0</v>
      </c>
      <c r="BY417" s="5">
        <v>0</v>
      </c>
      <c r="BZ417" s="5">
        <v>0</v>
      </c>
      <c r="CA417" s="5">
        <v>0</v>
      </c>
      <c r="CB417" s="5">
        <v>0</v>
      </c>
      <c r="CC417" s="5">
        <v>0</v>
      </c>
      <c r="CD417" s="5">
        <v>0</v>
      </c>
      <c r="CE417" s="5">
        <v>0</v>
      </c>
      <c r="CF417" s="5">
        <v>0</v>
      </c>
      <c r="CG417" s="5">
        <v>0</v>
      </c>
      <c r="CH417" s="5">
        <v>0</v>
      </c>
      <c r="CI417" s="5">
        <v>0</v>
      </c>
      <c r="CJ417" s="5">
        <v>0</v>
      </c>
    </row>
    <row r="418" spans="2:88" x14ac:dyDescent="0.25">
      <c r="B418" s="1" t="s">
        <v>103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0</v>
      </c>
      <c r="AH418" s="5">
        <v>0</v>
      </c>
      <c r="AI418" s="5">
        <v>0</v>
      </c>
      <c r="AJ418" s="5">
        <v>0</v>
      </c>
      <c r="AK418" s="5">
        <v>0</v>
      </c>
      <c r="AL418" s="5">
        <v>0</v>
      </c>
      <c r="AM418" s="5">
        <v>0</v>
      </c>
      <c r="AN418" s="5">
        <v>0</v>
      </c>
      <c r="AO418" s="5">
        <v>0</v>
      </c>
      <c r="AP418" s="5">
        <v>0</v>
      </c>
      <c r="AQ418" s="5">
        <f>-AS371*$C$357/2</f>
        <v>-7.5120192307692318E-3</v>
      </c>
      <c r="AR418" s="5">
        <f>AS367-AS369/2</f>
        <v>0.43242187500000001</v>
      </c>
      <c r="AS418" s="5">
        <v>0</v>
      </c>
      <c r="AT418" s="5">
        <f>-2*AS367-AS371*$C$357+$C$355*AS367*$E$361</f>
        <v>-0.85874054858158144</v>
      </c>
      <c r="AU418" s="5">
        <f>AS371*$C$357/2</f>
        <v>7.5120192307692318E-3</v>
      </c>
      <c r="AV418" s="5">
        <f>AS367+AS369/2</f>
        <v>0.41132812499999999</v>
      </c>
      <c r="AW418" s="5">
        <v>0</v>
      </c>
      <c r="AX418" s="5">
        <v>0</v>
      </c>
      <c r="AY418" s="5">
        <v>0</v>
      </c>
      <c r="AZ418" s="5">
        <v>0</v>
      </c>
      <c r="BA418" s="5">
        <v>0</v>
      </c>
      <c r="BB418" s="5">
        <v>0</v>
      </c>
      <c r="BC418" s="5">
        <v>0</v>
      </c>
      <c r="BD418" s="5">
        <v>0</v>
      </c>
      <c r="BE418" s="5">
        <v>0</v>
      </c>
      <c r="BF418" s="5">
        <v>0</v>
      </c>
      <c r="BG418" s="5">
        <v>0</v>
      </c>
      <c r="BH418" s="5">
        <v>0</v>
      </c>
      <c r="BI418" s="5">
        <v>0</v>
      </c>
      <c r="BJ418" s="5">
        <v>0</v>
      </c>
      <c r="BK418" s="5">
        <v>0</v>
      </c>
      <c r="BL418" s="5">
        <v>0</v>
      </c>
      <c r="BM418" s="5">
        <v>0</v>
      </c>
      <c r="BN418" s="5">
        <v>0</v>
      </c>
      <c r="BO418" s="5">
        <v>0</v>
      </c>
      <c r="BP418" s="5">
        <v>0</v>
      </c>
      <c r="BQ418" s="5">
        <v>0</v>
      </c>
      <c r="BR418" s="5">
        <v>0</v>
      </c>
      <c r="BS418" s="5">
        <v>0</v>
      </c>
      <c r="BT418" s="5">
        <v>0</v>
      </c>
      <c r="BU418" s="5">
        <v>0</v>
      </c>
      <c r="BV418" s="5">
        <v>0</v>
      </c>
      <c r="BW418" s="5">
        <v>0</v>
      </c>
      <c r="BX418" s="5">
        <v>0</v>
      </c>
      <c r="BY418" s="5">
        <v>0</v>
      </c>
      <c r="BZ418" s="5">
        <v>0</v>
      </c>
      <c r="CA418" s="5">
        <v>0</v>
      </c>
      <c r="CB418" s="5">
        <v>0</v>
      </c>
      <c r="CC418" s="5">
        <v>0</v>
      </c>
      <c r="CD418" s="5">
        <v>0</v>
      </c>
      <c r="CE418" s="5">
        <v>0</v>
      </c>
      <c r="CF418" s="5">
        <v>0</v>
      </c>
      <c r="CG418" s="5">
        <v>0</v>
      </c>
      <c r="CH418" s="5">
        <v>0</v>
      </c>
      <c r="CI418" s="5">
        <v>0</v>
      </c>
      <c r="CJ418" s="5">
        <v>0</v>
      </c>
    </row>
    <row r="419" spans="2:88" x14ac:dyDescent="0.25">
      <c r="B419" s="1" t="s">
        <v>104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0</v>
      </c>
      <c r="AH419" s="5">
        <v>0</v>
      </c>
      <c r="AI419" s="5">
        <v>0</v>
      </c>
      <c r="AJ419" s="5">
        <v>0</v>
      </c>
      <c r="AK419" s="5">
        <v>0</v>
      </c>
      <c r="AL419" s="5">
        <v>0</v>
      </c>
      <c r="AM419" s="5">
        <v>0</v>
      </c>
      <c r="AN419" s="5">
        <v>0</v>
      </c>
      <c r="AO419" s="5">
        <v>0</v>
      </c>
      <c r="AP419" s="5">
        <v>0</v>
      </c>
      <c r="AQ419" s="5">
        <v>0</v>
      </c>
      <c r="AR419" s="5">
        <v>0</v>
      </c>
      <c r="AS419" s="5">
        <f>-AU373*$C$357/2+AU371*$C$357</f>
        <v>1.4898838141025642E-2</v>
      </c>
      <c r="AT419" s="5">
        <f>AU371*$C$357/2</f>
        <v>7.3868189102564109E-3</v>
      </c>
      <c r="AU419" s="5">
        <f>-2*AU371*$C$357+AU371*$C$361</f>
        <v>-2.9543616561548861E-2</v>
      </c>
      <c r="AV419" s="5">
        <f>-AU373*$C$357</f>
        <v>2.5040064102564106E-4</v>
      </c>
      <c r="AW419" s="5">
        <f>AU373*$C$357/2+AU371*$C$357</f>
        <v>1.4648437500000002E-2</v>
      </c>
      <c r="AX419" s="5">
        <f>-AU371*$C$357/2</f>
        <v>-7.3868189102564109E-3</v>
      </c>
      <c r="AY419" s="5">
        <v>0</v>
      </c>
      <c r="AZ419" s="5">
        <v>0</v>
      </c>
      <c r="BA419" s="5">
        <v>0</v>
      </c>
      <c r="BB419" s="5">
        <v>0</v>
      </c>
      <c r="BC419" s="5">
        <v>0</v>
      </c>
      <c r="BD419" s="5">
        <v>0</v>
      </c>
      <c r="BE419" s="5">
        <v>0</v>
      </c>
      <c r="BF419" s="5">
        <v>0</v>
      </c>
      <c r="BG419" s="5">
        <v>0</v>
      </c>
      <c r="BH419" s="5">
        <v>0</v>
      </c>
      <c r="BI419" s="5">
        <v>0</v>
      </c>
      <c r="BJ419" s="5">
        <v>0</v>
      </c>
      <c r="BK419" s="5">
        <v>0</v>
      </c>
      <c r="BL419" s="5">
        <v>0</v>
      </c>
      <c r="BM419" s="5">
        <v>0</v>
      </c>
      <c r="BN419" s="5">
        <v>0</v>
      </c>
      <c r="BO419" s="5">
        <v>0</v>
      </c>
      <c r="BP419" s="5">
        <v>0</v>
      </c>
      <c r="BQ419" s="5">
        <v>0</v>
      </c>
      <c r="BR419" s="5">
        <v>0</v>
      </c>
      <c r="BS419" s="5">
        <v>0</v>
      </c>
      <c r="BT419" s="5">
        <v>0</v>
      </c>
      <c r="BU419" s="5">
        <v>0</v>
      </c>
      <c r="BV419" s="5">
        <v>0</v>
      </c>
      <c r="BW419" s="5">
        <v>0</v>
      </c>
      <c r="BX419" s="5">
        <v>0</v>
      </c>
      <c r="BY419" s="5">
        <v>0</v>
      </c>
      <c r="BZ419" s="5">
        <v>0</v>
      </c>
      <c r="CA419" s="5">
        <v>0</v>
      </c>
      <c r="CB419" s="5">
        <v>0</v>
      </c>
      <c r="CC419" s="5">
        <v>0</v>
      </c>
      <c r="CD419" s="5">
        <v>0</v>
      </c>
      <c r="CE419" s="5">
        <v>0</v>
      </c>
      <c r="CF419" s="5">
        <v>0</v>
      </c>
      <c r="CG419" s="5">
        <v>0</v>
      </c>
      <c r="CH419" s="5">
        <v>0</v>
      </c>
      <c r="CI419" s="5">
        <v>0</v>
      </c>
      <c r="CJ419" s="5">
        <v>0</v>
      </c>
    </row>
    <row r="420" spans="2:88" x14ac:dyDescent="0.25">
      <c r="B420" s="1" t="s">
        <v>105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  <c r="AF420" s="5">
        <v>0</v>
      </c>
      <c r="AG420" s="5">
        <v>0</v>
      </c>
      <c r="AH420" s="5">
        <v>0</v>
      </c>
      <c r="AI420" s="5">
        <v>0</v>
      </c>
      <c r="AJ420" s="5">
        <v>0</v>
      </c>
      <c r="AK420" s="5">
        <v>0</v>
      </c>
      <c r="AL420" s="5">
        <v>0</v>
      </c>
      <c r="AM420" s="5">
        <v>0</v>
      </c>
      <c r="AN420" s="5">
        <v>0</v>
      </c>
      <c r="AO420" s="5">
        <v>0</v>
      </c>
      <c r="AP420" s="5">
        <v>0</v>
      </c>
      <c r="AQ420" s="5">
        <v>0</v>
      </c>
      <c r="AR420" s="5">
        <v>0</v>
      </c>
      <c r="AS420" s="5">
        <f>-AU371*$C$357/2</f>
        <v>-7.3868189102564109E-3</v>
      </c>
      <c r="AT420" s="5">
        <f>AU367-AU369/2</f>
        <v>0.41132910156250002</v>
      </c>
      <c r="AU420" s="5">
        <v>0</v>
      </c>
      <c r="AV420" s="5">
        <f>-2*AU367-AU371*$C$357+$C$355*AU367*$E$361</f>
        <v>-0.81700351343136612</v>
      </c>
      <c r="AW420" s="5">
        <f>AU371*$C$357/2</f>
        <v>7.3868189102564109E-3</v>
      </c>
      <c r="AX420" s="5">
        <f>AU367+AU369/2</f>
        <v>0.39093261718750005</v>
      </c>
      <c r="AY420" s="5">
        <v>0</v>
      </c>
      <c r="AZ420" s="5">
        <v>0</v>
      </c>
      <c r="BA420" s="5">
        <v>0</v>
      </c>
      <c r="BB420" s="5">
        <v>0</v>
      </c>
      <c r="BC420" s="5">
        <v>0</v>
      </c>
      <c r="BD420" s="5">
        <v>0</v>
      </c>
      <c r="BE420" s="5">
        <v>0</v>
      </c>
      <c r="BF420" s="5">
        <v>0</v>
      </c>
      <c r="BG420" s="5">
        <v>0</v>
      </c>
      <c r="BH420" s="5">
        <v>0</v>
      </c>
      <c r="BI420" s="5">
        <v>0</v>
      </c>
      <c r="BJ420" s="5">
        <v>0</v>
      </c>
      <c r="BK420" s="5">
        <v>0</v>
      </c>
      <c r="BL420" s="5">
        <v>0</v>
      </c>
      <c r="BM420" s="5">
        <v>0</v>
      </c>
      <c r="BN420" s="5">
        <v>0</v>
      </c>
      <c r="BO420" s="5">
        <v>0</v>
      </c>
      <c r="BP420" s="5">
        <v>0</v>
      </c>
      <c r="BQ420" s="5">
        <v>0</v>
      </c>
      <c r="BR420" s="5">
        <v>0</v>
      </c>
      <c r="BS420" s="5">
        <v>0</v>
      </c>
      <c r="BT420" s="5">
        <v>0</v>
      </c>
      <c r="BU420" s="5">
        <v>0</v>
      </c>
      <c r="BV420" s="5">
        <v>0</v>
      </c>
      <c r="BW420" s="5">
        <v>0</v>
      </c>
      <c r="BX420" s="5">
        <v>0</v>
      </c>
      <c r="BY420" s="5">
        <v>0</v>
      </c>
      <c r="BZ420" s="5">
        <v>0</v>
      </c>
      <c r="CA420" s="5">
        <v>0</v>
      </c>
      <c r="CB420" s="5">
        <v>0</v>
      </c>
      <c r="CC420" s="5">
        <v>0</v>
      </c>
      <c r="CD420" s="5">
        <v>0</v>
      </c>
      <c r="CE420" s="5">
        <v>0</v>
      </c>
      <c r="CF420" s="5">
        <v>0</v>
      </c>
      <c r="CG420" s="5">
        <v>0</v>
      </c>
      <c r="CH420" s="5">
        <v>0</v>
      </c>
      <c r="CI420" s="5">
        <v>0</v>
      </c>
      <c r="CJ420" s="5">
        <v>0</v>
      </c>
    </row>
    <row r="421" spans="2:88" x14ac:dyDescent="0.25">
      <c r="B421" s="1" t="s">
        <v>106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  <c r="AF421" s="5">
        <v>0</v>
      </c>
      <c r="AG421" s="5">
        <v>0</v>
      </c>
      <c r="AH421" s="5">
        <v>0</v>
      </c>
      <c r="AI421" s="5">
        <v>0</v>
      </c>
      <c r="AJ421" s="5">
        <v>0</v>
      </c>
      <c r="AK421" s="5">
        <v>0</v>
      </c>
      <c r="AL421" s="5">
        <v>0</v>
      </c>
      <c r="AM421" s="5">
        <v>0</v>
      </c>
      <c r="AN421" s="5">
        <v>0</v>
      </c>
      <c r="AO421" s="5">
        <v>0</v>
      </c>
      <c r="AP421" s="5">
        <v>0</v>
      </c>
      <c r="AQ421" s="5">
        <v>0</v>
      </c>
      <c r="AR421" s="5">
        <v>0</v>
      </c>
      <c r="AS421" s="5">
        <v>0</v>
      </c>
      <c r="AT421" s="5">
        <v>0</v>
      </c>
      <c r="AU421" s="5">
        <f>-AW373*$C$357/2+AW371*$C$357</f>
        <v>1.46484375E-2</v>
      </c>
      <c r="AV421" s="5">
        <f>AW371*$C$357/2</f>
        <v>7.26161858974359E-3</v>
      </c>
      <c r="AW421" s="5">
        <f>-2*AW371*$C$357+AW371*$C$361</f>
        <v>-2.9042877297793791E-2</v>
      </c>
      <c r="AX421" s="5">
        <f>-AW373*$C$357</f>
        <v>2.5040064102564106E-4</v>
      </c>
      <c r="AY421" s="5">
        <f>AW373*$C$357/2+AW371*$C$357</f>
        <v>1.439803685897436E-2</v>
      </c>
      <c r="AZ421" s="5">
        <f>-AW371*$C$357/2</f>
        <v>-7.26161858974359E-3</v>
      </c>
      <c r="BA421" s="5">
        <v>0</v>
      </c>
      <c r="BB421" s="5">
        <v>0</v>
      </c>
      <c r="BC421" s="5">
        <v>0</v>
      </c>
      <c r="BD421" s="5">
        <v>0</v>
      </c>
      <c r="BE421" s="5">
        <v>0</v>
      </c>
      <c r="BF421" s="5">
        <v>0</v>
      </c>
      <c r="BG421" s="5">
        <v>0</v>
      </c>
      <c r="BH421" s="5">
        <v>0</v>
      </c>
      <c r="BI421" s="5">
        <v>0</v>
      </c>
      <c r="BJ421" s="5">
        <v>0</v>
      </c>
      <c r="BK421" s="5">
        <v>0</v>
      </c>
      <c r="BL421" s="5">
        <v>0</v>
      </c>
      <c r="BM421" s="5">
        <v>0</v>
      </c>
      <c r="BN421" s="5">
        <v>0</v>
      </c>
      <c r="BO421" s="5">
        <v>0</v>
      </c>
      <c r="BP421" s="5">
        <v>0</v>
      </c>
      <c r="BQ421" s="5">
        <v>0</v>
      </c>
      <c r="BR421" s="5">
        <v>0</v>
      </c>
      <c r="BS421" s="5">
        <v>0</v>
      </c>
      <c r="BT421" s="5">
        <v>0</v>
      </c>
      <c r="BU421" s="5">
        <v>0</v>
      </c>
      <c r="BV421" s="5">
        <v>0</v>
      </c>
      <c r="BW421" s="5">
        <v>0</v>
      </c>
      <c r="BX421" s="5">
        <v>0</v>
      </c>
      <c r="BY421" s="5">
        <v>0</v>
      </c>
      <c r="BZ421" s="5">
        <v>0</v>
      </c>
      <c r="CA421" s="5">
        <v>0</v>
      </c>
      <c r="CB421" s="5">
        <v>0</v>
      </c>
      <c r="CC421" s="5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0</v>
      </c>
      <c r="CJ421" s="5">
        <v>0</v>
      </c>
    </row>
    <row r="422" spans="2:88" x14ac:dyDescent="0.25">
      <c r="B422" s="1" t="s">
        <v>107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  <c r="AF422" s="5">
        <v>0</v>
      </c>
      <c r="AG422" s="5">
        <v>0</v>
      </c>
      <c r="AH422" s="5">
        <v>0</v>
      </c>
      <c r="AI422" s="5">
        <v>0</v>
      </c>
      <c r="AJ422" s="5">
        <v>0</v>
      </c>
      <c r="AK422" s="5">
        <v>0</v>
      </c>
      <c r="AL422" s="5">
        <v>0</v>
      </c>
      <c r="AM422" s="5">
        <v>0</v>
      </c>
      <c r="AN422" s="5">
        <v>0</v>
      </c>
      <c r="AO422" s="5">
        <v>0</v>
      </c>
      <c r="AP422" s="5">
        <v>0</v>
      </c>
      <c r="AQ422" s="5">
        <v>0</v>
      </c>
      <c r="AR422" s="5">
        <v>0</v>
      </c>
      <c r="AS422" s="5">
        <v>0</v>
      </c>
      <c r="AT422" s="5">
        <v>0</v>
      </c>
      <c r="AU422" s="5">
        <f>-AW371*$C$357/2</f>
        <v>-7.26161858974359E-3</v>
      </c>
      <c r="AV422" s="5">
        <f>AW367-AW369/2</f>
        <v>0.39093359374999997</v>
      </c>
      <c r="AW422" s="5">
        <v>0</v>
      </c>
      <c r="AX422" s="5">
        <f>-2*AW367-AW371*$C$357+$C$355*AW367*$E$361</f>
        <v>-0.7766492358949586</v>
      </c>
      <c r="AY422" s="5">
        <f>AW371*$C$357/2</f>
        <v>7.26161858974359E-3</v>
      </c>
      <c r="AZ422" s="5">
        <f>AW367+AW369/2</f>
        <v>0.37122265625</v>
      </c>
      <c r="BA422" s="5">
        <v>0</v>
      </c>
      <c r="BB422" s="5">
        <v>0</v>
      </c>
      <c r="BC422" s="5">
        <v>0</v>
      </c>
      <c r="BD422" s="5">
        <v>0</v>
      </c>
      <c r="BE422" s="5">
        <v>0</v>
      </c>
      <c r="BF422" s="5">
        <v>0</v>
      </c>
      <c r="BG422" s="5">
        <v>0</v>
      </c>
      <c r="BH422" s="5">
        <v>0</v>
      </c>
      <c r="BI422" s="5">
        <v>0</v>
      </c>
      <c r="BJ422" s="5">
        <v>0</v>
      </c>
      <c r="BK422" s="5">
        <v>0</v>
      </c>
      <c r="BL422" s="5">
        <v>0</v>
      </c>
      <c r="BM422" s="5">
        <v>0</v>
      </c>
      <c r="BN422" s="5">
        <v>0</v>
      </c>
      <c r="BO422" s="5">
        <v>0</v>
      </c>
      <c r="BP422" s="5">
        <v>0</v>
      </c>
      <c r="BQ422" s="5">
        <v>0</v>
      </c>
      <c r="BR422" s="5">
        <v>0</v>
      </c>
      <c r="BS422" s="5">
        <v>0</v>
      </c>
      <c r="BT422" s="5">
        <v>0</v>
      </c>
      <c r="BU422" s="5">
        <v>0</v>
      </c>
      <c r="BV422" s="5">
        <v>0</v>
      </c>
      <c r="BW422" s="5">
        <v>0</v>
      </c>
      <c r="BX422" s="5">
        <v>0</v>
      </c>
      <c r="BY422" s="5">
        <v>0</v>
      </c>
      <c r="BZ422" s="5">
        <v>0</v>
      </c>
      <c r="CA422" s="5">
        <v>0</v>
      </c>
      <c r="CB422" s="5">
        <v>0</v>
      </c>
      <c r="CC422" s="5">
        <v>0</v>
      </c>
      <c r="CD422" s="5">
        <v>0</v>
      </c>
      <c r="CE422" s="5">
        <v>0</v>
      </c>
      <c r="CF422" s="5">
        <v>0</v>
      </c>
      <c r="CG422" s="5">
        <v>0</v>
      </c>
      <c r="CH422" s="5">
        <v>0</v>
      </c>
      <c r="CI422" s="5">
        <v>0</v>
      </c>
      <c r="CJ422" s="5">
        <v>0</v>
      </c>
    </row>
    <row r="423" spans="2:88" x14ac:dyDescent="0.25">
      <c r="B423" s="1" t="s">
        <v>108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  <c r="AF423" s="5">
        <v>0</v>
      </c>
      <c r="AG423" s="5">
        <v>0</v>
      </c>
      <c r="AH423" s="5">
        <v>0</v>
      </c>
      <c r="AI423" s="5">
        <v>0</v>
      </c>
      <c r="AJ423" s="5">
        <v>0</v>
      </c>
      <c r="AK423" s="5">
        <v>0</v>
      </c>
      <c r="AL423" s="5">
        <v>0</v>
      </c>
      <c r="AM423" s="5">
        <v>0</v>
      </c>
      <c r="AN423" s="5">
        <v>0</v>
      </c>
      <c r="AO423" s="5">
        <v>0</v>
      </c>
      <c r="AP423" s="5">
        <v>0</v>
      </c>
      <c r="AQ423" s="5">
        <v>0</v>
      </c>
      <c r="AR423" s="5">
        <v>0</v>
      </c>
      <c r="AS423" s="5">
        <v>0</v>
      </c>
      <c r="AT423" s="5">
        <v>0</v>
      </c>
      <c r="AU423" s="5">
        <v>0</v>
      </c>
      <c r="AV423" s="5">
        <v>0</v>
      </c>
      <c r="AW423" s="5">
        <f>-AY373*$C$357/2+AY371*$C$357</f>
        <v>1.439803685897436E-2</v>
      </c>
      <c r="AX423" s="5">
        <f>AY371*$C$357/2</f>
        <v>7.1364182692307699E-3</v>
      </c>
      <c r="AY423" s="5">
        <f>-2*AY371*$C$357+AY371*$C$361</f>
        <v>-2.8542138034038728E-2</v>
      </c>
      <c r="AZ423" s="5">
        <f>-AY373*$C$357</f>
        <v>2.5040064102564106E-4</v>
      </c>
      <c r="BA423" s="5">
        <f>AY373*$C$357/2+AY371*$C$357</f>
        <v>1.414763621794872E-2</v>
      </c>
      <c r="BB423" s="5">
        <f>-AY371*$C$357/2</f>
        <v>-7.1364182692307699E-3</v>
      </c>
      <c r="BC423" s="5">
        <v>0</v>
      </c>
      <c r="BD423" s="5">
        <v>0</v>
      </c>
      <c r="BE423" s="5">
        <v>0</v>
      </c>
      <c r="BF423" s="5">
        <v>0</v>
      </c>
      <c r="BG423" s="5">
        <v>0</v>
      </c>
      <c r="BH423" s="5">
        <v>0</v>
      </c>
      <c r="BI423" s="5">
        <v>0</v>
      </c>
      <c r="BJ423" s="5">
        <v>0</v>
      </c>
      <c r="BK423" s="5">
        <v>0</v>
      </c>
      <c r="BL423" s="5">
        <v>0</v>
      </c>
      <c r="BM423" s="5">
        <v>0</v>
      </c>
      <c r="BN423" s="5">
        <v>0</v>
      </c>
      <c r="BO423" s="5">
        <v>0</v>
      </c>
      <c r="BP423" s="5">
        <v>0</v>
      </c>
      <c r="BQ423" s="5">
        <v>0</v>
      </c>
      <c r="BR423" s="5">
        <v>0</v>
      </c>
      <c r="BS423" s="5">
        <v>0</v>
      </c>
      <c r="BT423" s="5">
        <v>0</v>
      </c>
      <c r="BU423" s="5">
        <v>0</v>
      </c>
      <c r="BV423" s="5">
        <v>0</v>
      </c>
      <c r="BW423" s="5">
        <v>0</v>
      </c>
      <c r="BX423" s="5">
        <v>0</v>
      </c>
      <c r="BY423" s="5">
        <v>0</v>
      </c>
      <c r="BZ423" s="5">
        <v>0</v>
      </c>
      <c r="CA423" s="5">
        <v>0</v>
      </c>
      <c r="CB423" s="5">
        <v>0</v>
      </c>
      <c r="CC423" s="5">
        <v>0</v>
      </c>
      <c r="CD423" s="5">
        <v>0</v>
      </c>
      <c r="CE423" s="5">
        <v>0</v>
      </c>
      <c r="CF423" s="5">
        <v>0</v>
      </c>
      <c r="CG423" s="5">
        <v>0</v>
      </c>
      <c r="CH423" s="5">
        <v>0</v>
      </c>
      <c r="CI423" s="5">
        <v>0</v>
      </c>
      <c r="CJ423" s="5">
        <v>0</v>
      </c>
    </row>
    <row r="424" spans="2:88" x14ac:dyDescent="0.25">
      <c r="B424" s="1" t="s">
        <v>109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0</v>
      </c>
      <c r="AH424" s="5">
        <v>0</v>
      </c>
      <c r="AI424" s="5">
        <v>0</v>
      </c>
      <c r="AJ424" s="5">
        <v>0</v>
      </c>
      <c r="AK424" s="5">
        <v>0</v>
      </c>
      <c r="AL424" s="5">
        <v>0</v>
      </c>
      <c r="AM424" s="5">
        <v>0</v>
      </c>
      <c r="AN424" s="5">
        <v>0</v>
      </c>
      <c r="AO424" s="5">
        <v>0</v>
      </c>
      <c r="AP424" s="5">
        <v>0</v>
      </c>
      <c r="AQ424" s="5">
        <v>0</v>
      </c>
      <c r="AR424" s="5">
        <v>0</v>
      </c>
      <c r="AS424" s="5">
        <v>0</v>
      </c>
      <c r="AT424" s="5">
        <v>0</v>
      </c>
      <c r="AU424" s="5">
        <v>0</v>
      </c>
      <c r="AV424" s="5">
        <v>0</v>
      </c>
      <c r="AW424" s="5">
        <f>-AY371*$C$357/2</f>
        <v>-7.1364182692307699E-3</v>
      </c>
      <c r="AX424" s="5">
        <f>AY367-AY369/2</f>
        <v>0.37122363281250004</v>
      </c>
      <c r="AY424" s="5">
        <v>0</v>
      </c>
      <c r="AZ424" s="5">
        <f>-2*AY367-AY371*$C$357+$C$355*AY367*$E$361</f>
        <v>-0.73765427940263351</v>
      </c>
      <c r="BA424" s="5">
        <f>AY371*$C$357/2</f>
        <v>7.1364182692307699E-3</v>
      </c>
      <c r="BB424" s="5">
        <f>AY367+AY369/2</f>
        <v>0.35218652343750001</v>
      </c>
      <c r="BC424" s="5">
        <v>0</v>
      </c>
      <c r="BD424" s="5">
        <v>0</v>
      </c>
      <c r="BE424" s="5">
        <v>0</v>
      </c>
      <c r="BF424" s="5">
        <v>0</v>
      </c>
      <c r="BG424" s="5">
        <v>0</v>
      </c>
      <c r="BH424" s="5">
        <v>0</v>
      </c>
      <c r="BI424" s="5">
        <v>0</v>
      </c>
      <c r="BJ424" s="5">
        <v>0</v>
      </c>
      <c r="BK424" s="5">
        <v>0</v>
      </c>
      <c r="BL424" s="5">
        <v>0</v>
      </c>
      <c r="BM424" s="5">
        <v>0</v>
      </c>
      <c r="BN424" s="5">
        <v>0</v>
      </c>
      <c r="BO424" s="5">
        <v>0</v>
      </c>
      <c r="BP424" s="5">
        <v>0</v>
      </c>
      <c r="BQ424" s="5">
        <v>0</v>
      </c>
      <c r="BR424" s="5">
        <v>0</v>
      </c>
      <c r="BS424" s="5">
        <v>0</v>
      </c>
      <c r="BT424" s="5">
        <v>0</v>
      </c>
      <c r="BU424" s="5">
        <v>0</v>
      </c>
      <c r="BV424" s="5">
        <v>0</v>
      </c>
      <c r="BW424" s="5">
        <v>0</v>
      </c>
      <c r="BX424" s="5">
        <v>0</v>
      </c>
      <c r="BY424" s="5">
        <v>0</v>
      </c>
      <c r="BZ424" s="5">
        <v>0</v>
      </c>
      <c r="CA424" s="5">
        <v>0</v>
      </c>
      <c r="CB424" s="5">
        <v>0</v>
      </c>
      <c r="CC424" s="5">
        <v>0</v>
      </c>
      <c r="CD424" s="5">
        <v>0</v>
      </c>
      <c r="CE424" s="5">
        <v>0</v>
      </c>
      <c r="CF424" s="5">
        <v>0</v>
      </c>
      <c r="CG424" s="5">
        <v>0</v>
      </c>
      <c r="CH424" s="5">
        <v>0</v>
      </c>
      <c r="CI424" s="5">
        <v>0</v>
      </c>
      <c r="CJ424" s="5">
        <v>0</v>
      </c>
    </row>
    <row r="425" spans="2:88" x14ac:dyDescent="0.25">
      <c r="B425" s="1" t="s">
        <v>110</v>
      </c>
      <c r="C425" s="5">
        <v>0</v>
      </c>
      <c r="D425" s="5">
        <v>0</v>
      </c>
      <c r="E425" s="5">
        <v>0</v>
      </c>
      <c r="F425" s="5">
        <v>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  <c r="AF425" s="5">
        <v>0</v>
      </c>
      <c r="AG425" s="5">
        <v>0</v>
      </c>
      <c r="AH425" s="5">
        <v>0</v>
      </c>
      <c r="AI425" s="5">
        <v>0</v>
      </c>
      <c r="AJ425" s="5">
        <v>0</v>
      </c>
      <c r="AK425" s="5">
        <v>0</v>
      </c>
      <c r="AL425" s="5">
        <v>0</v>
      </c>
      <c r="AM425" s="5">
        <v>0</v>
      </c>
      <c r="AN425" s="5">
        <v>0</v>
      </c>
      <c r="AO425" s="5">
        <v>0</v>
      </c>
      <c r="AP425" s="5">
        <v>0</v>
      </c>
      <c r="AQ425" s="5">
        <v>0</v>
      </c>
      <c r="AR425" s="5">
        <v>0</v>
      </c>
      <c r="AS425" s="5">
        <v>0</v>
      </c>
      <c r="AT425" s="5">
        <v>0</v>
      </c>
      <c r="AU425" s="5">
        <v>0</v>
      </c>
      <c r="AV425" s="5">
        <v>0</v>
      </c>
      <c r="AW425" s="5">
        <v>0</v>
      </c>
      <c r="AX425" s="5">
        <v>0</v>
      </c>
      <c r="AY425" s="5">
        <f>-BA373*$C$357/2+BA371*$C$357</f>
        <v>1.4147636217948718E-2</v>
      </c>
      <c r="AZ425" s="5">
        <f>BA371*$C$357/2</f>
        <v>7.011217948717949E-3</v>
      </c>
      <c r="BA425" s="5">
        <f>-2*BA371*$C$357+BA371*$C$361</f>
        <v>-2.8041398770283662E-2</v>
      </c>
      <c r="BB425" s="5">
        <f>-BA373*$C$357</f>
        <v>2.5040064102564106E-4</v>
      </c>
      <c r="BC425" s="5">
        <f>BA373*$C$357/2+BA371*$C$357</f>
        <v>1.3897235576923078E-2</v>
      </c>
      <c r="BD425" s="5">
        <f>-BA371*$C$357/2</f>
        <v>-7.011217948717949E-3</v>
      </c>
      <c r="BE425" s="5">
        <v>0</v>
      </c>
      <c r="BF425" s="5">
        <v>0</v>
      </c>
      <c r="BG425" s="5">
        <v>0</v>
      </c>
      <c r="BH425" s="5">
        <v>0</v>
      </c>
      <c r="BI425" s="5">
        <v>0</v>
      </c>
      <c r="BJ425" s="5">
        <v>0</v>
      </c>
      <c r="BK425" s="5">
        <v>0</v>
      </c>
      <c r="BL425" s="5">
        <v>0</v>
      </c>
      <c r="BM425" s="5">
        <v>0</v>
      </c>
      <c r="BN425" s="5">
        <v>0</v>
      </c>
      <c r="BO425" s="5">
        <v>0</v>
      </c>
      <c r="BP425" s="5">
        <v>0</v>
      </c>
      <c r="BQ425" s="5">
        <v>0</v>
      </c>
      <c r="BR425" s="5">
        <v>0</v>
      </c>
      <c r="BS425" s="5">
        <v>0</v>
      </c>
      <c r="BT425" s="5">
        <v>0</v>
      </c>
      <c r="BU425" s="5">
        <v>0</v>
      </c>
      <c r="BV425" s="5">
        <v>0</v>
      </c>
      <c r="BW425" s="5">
        <v>0</v>
      </c>
      <c r="BX425" s="5">
        <v>0</v>
      </c>
      <c r="BY425" s="5">
        <v>0</v>
      </c>
      <c r="BZ425" s="5">
        <v>0</v>
      </c>
      <c r="CA425" s="5">
        <v>0</v>
      </c>
      <c r="CB425" s="5">
        <v>0</v>
      </c>
      <c r="CC425" s="5">
        <v>0</v>
      </c>
      <c r="CD425" s="5">
        <v>0</v>
      </c>
      <c r="CE425" s="5">
        <v>0</v>
      </c>
      <c r="CF425" s="5">
        <v>0</v>
      </c>
      <c r="CG425" s="5">
        <v>0</v>
      </c>
      <c r="CH425" s="5">
        <v>0</v>
      </c>
      <c r="CI425" s="5">
        <v>0</v>
      </c>
      <c r="CJ425" s="5">
        <v>0</v>
      </c>
    </row>
    <row r="426" spans="2:88" x14ac:dyDescent="0.25">
      <c r="B426" s="1" t="s">
        <v>111</v>
      </c>
      <c r="C426" s="5">
        <v>0</v>
      </c>
      <c r="D426" s="5">
        <v>0</v>
      </c>
      <c r="E426" s="5">
        <v>0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0</v>
      </c>
      <c r="AH426" s="5">
        <v>0</v>
      </c>
      <c r="AI426" s="5">
        <v>0</v>
      </c>
      <c r="AJ426" s="5">
        <v>0</v>
      </c>
      <c r="AK426" s="5">
        <v>0</v>
      </c>
      <c r="AL426" s="5">
        <v>0</v>
      </c>
      <c r="AM426" s="5">
        <v>0</v>
      </c>
      <c r="AN426" s="5">
        <v>0</v>
      </c>
      <c r="AO426" s="5">
        <v>0</v>
      </c>
      <c r="AP426" s="5">
        <v>0</v>
      </c>
      <c r="AQ426" s="5">
        <v>0</v>
      </c>
      <c r="AR426" s="5">
        <v>0</v>
      </c>
      <c r="AS426" s="5">
        <v>0</v>
      </c>
      <c r="AT426" s="5">
        <v>0</v>
      </c>
      <c r="AU426" s="5">
        <v>0</v>
      </c>
      <c r="AV426" s="5">
        <v>0</v>
      </c>
      <c r="AW426" s="5">
        <v>0</v>
      </c>
      <c r="AX426" s="5">
        <v>0</v>
      </c>
      <c r="AY426" s="5">
        <f>-BA371*$C$357/2</f>
        <v>-7.011217948717949E-3</v>
      </c>
      <c r="AZ426" s="5">
        <f>BA367-BA369/2</f>
        <v>0.35218749999999993</v>
      </c>
      <c r="BA426" s="5">
        <v>0</v>
      </c>
      <c r="BB426" s="5">
        <f>-2*BA367-BA371*$C$357+$C$355*BA367*$E$361</f>
        <v>-0.69999520738466481</v>
      </c>
      <c r="BC426" s="5">
        <f>BA371*$C$357/2</f>
        <v>7.011217948717949E-3</v>
      </c>
      <c r="BD426" s="5">
        <f>BA367+BA369/2</f>
        <v>0.3338124999999999</v>
      </c>
      <c r="BE426" s="5">
        <v>0</v>
      </c>
      <c r="BF426" s="5">
        <v>0</v>
      </c>
      <c r="BG426" s="5">
        <v>0</v>
      </c>
      <c r="BH426" s="5">
        <v>0</v>
      </c>
      <c r="BI426" s="5">
        <v>0</v>
      </c>
      <c r="BJ426" s="5">
        <v>0</v>
      </c>
      <c r="BK426" s="5">
        <v>0</v>
      </c>
      <c r="BL426" s="5">
        <v>0</v>
      </c>
      <c r="BM426" s="5">
        <v>0</v>
      </c>
      <c r="BN426" s="5">
        <v>0</v>
      </c>
      <c r="BO426" s="5">
        <v>0</v>
      </c>
      <c r="BP426" s="5">
        <v>0</v>
      </c>
      <c r="BQ426" s="5">
        <v>0</v>
      </c>
      <c r="BR426" s="5">
        <v>0</v>
      </c>
      <c r="BS426" s="5">
        <v>0</v>
      </c>
      <c r="BT426" s="5">
        <v>0</v>
      </c>
      <c r="BU426" s="5">
        <v>0</v>
      </c>
      <c r="BV426" s="5">
        <v>0</v>
      </c>
      <c r="BW426" s="5">
        <v>0</v>
      </c>
      <c r="BX426" s="5">
        <v>0</v>
      </c>
      <c r="BY426" s="5">
        <v>0</v>
      </c>
      <c r="BZ426" s="5">
        <v>0</v>
      </c>
      <c r="CA426" s="5">
        <v>0</v>
      </c>
      <c r="CB426" s="5">
        <v>0</v>
      </c>
      <c r="CC426" s="5">
        <v>0</v>
      </c>
      <c r="CD426" s="5">
        <v>0</v>
      </c>
      <c r="CE426" s="5">
        <v>0</v>
      </c>
      <c r="CF426" s="5">
        <v>0</v>
      </c>
      <c r="CG426" s="5">
        <v>0</v>
      </c>
      <c r="CH426" s="5">
        <v>0</v>
      </c>
      <c r="CI426" s="5">
        <v>0</v>
      </c>
      <c r="CJ426" s="5">
        <v>0</v>
      </c>
    </row>
    <row r="427" spans="2:88" x14ac:dyDescent="0.25">
      <c r="B427" s="1" t="s">
        <v>136</v>
      </c>
      <c r="C427" s="5">
        <v>0</v>
      </c>
      <c r="D427" s="5">
        <v>0</v>
      </c>
      <c r="E427" s="5">
        <v>0</v>
      </c>
      <c r="F427" s="5">
        <v>0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  <c r="AF427" s="5">
        <v>0</v>
      </c>
      <c r="AG427" s="5">
        <v>0</v>
      </c>
      <c r="AH427" s="5">
        <v>0</v>
      </c>
      <c r="AI427" s="5">
        <v>0</v>
      </c>
      <c r="AJ427" s="5">
        <v>0</v>
      </c>
      <c r="AK427" s="5">
        <v>0</v>
      </c>
      <c r="AL427" s="5">
        <v>0</v>
      </c>
      <c r="AM427" s="5">
        <v>0</v>
      </c>
      <c r="AN427" s="5">
        <v>0</v>
      </c>
      <c r="AO427" s="5">
        <v>0</v>
      </c>
      <c r="AP427" s="5">
        <v>0</v>
      </c>
      <c r="AQ427" s="5">
        <v>0</v>
      </c>
      <c r="AR427" s="5">
        <v>0</v>
      </c>
      <c r="AS427" s="5">
        <v>0</v>
      </c>
      <c r="AT427" s="5">
        <v>0</v>
      </c>
      <c r="AU427" s="5">
        <v>0</v>
      </c>
      <c r="AV427" s="5">
        <v>0</v>
      </c>
      <c r="AW427" s="5">
        <v>0</v>
      </c>
      <c r="AX427" s="5">
        <v>0</v>
      </c>
      <c r="AY427" s="5">
        <v>0</v>
      </c>
      <c r="AZ427" s="5">
        <v>0</v>
      </c>
      <c r="BA427" s="5">
        <f>-BC373*$C$357/2+BC371*$C$357</f>
        <v>1.3897235576923078E-2</v>
      </c>
      <c r="BB427" s="5">
        <f>BC371*$C$357/2</f>
        <v>6.8860176282051289E-3</v>
      </c>
      <c r="BC427" s="5">
        <f>-2*BC371*$C$357+BC371*$C$361</f>
        <v>-2.7540659506528599E-2</v>
      </c>
      <c r="BD427" s="5">
        <f>-BC373*$C$357</f>
        <v>2.5040064102564106E-4</v>
      </c>
      <c r="BE427" s="5">
        <f>BC373*$C$357/2+BC371*$C$357</f>
        <v>1.3646834935897438E-2</v>
      </c>
      <c r="BF427" s="5">
        <f>-BC371*$C$357/2</f>
        <v>-6.8860176282051289E-3</v>
      </c>
      <c r="BG427" s="5">
        <v>0</v>
      </c>
      <c r="BH427" s="5">
        <v>0</v>
      </c>
      <c r="BI427" s="5">
        <v>0</v>
      </c>
      <c r="BJ427" s="5">
        <v>0</v>
      </c>
      <c r="BK427" s="5">
        <v>0</v>
      </c>
      <c r="BL427" s="5">
        <v>0</v>
      </c>
      <c r="BM427" s="5">
        <v>0</v>
      </c>
      <c r="BN427" s="5">
        <v>0</v>
      </c>
      <c r="BO427" s="5">
        <v>0</v>
      </c>
      <c r="BP427" s="5">
        <v>0</v>
      </c>
      <c r="BQ427" s="5">
        <v>0</v>
      </c>
      <c r="BR427" s="5">
        <v>0</v>
      </c>
      <c r="BS427" s="5">
        <v>0</v>
      </c>
      <c r="BT427" s="5">
        <v>0</v>
      </c>
      <c r="BU427" s="5">
        <v>0</v>
      </c>
      <c r="BV427" s="5">
        <v>0</v>
      </c>
      <c r="BW427" s="5">
        <v>0</v>
      </c>
      <c r="BX427" s="5">
        <v>0</v>
      </c>
      <c r="BY427" s="5">
        <v>0</v>
      </c>
      <c r="BZ427" s="5">
        <v>0</v>
      </c>
      <c r="CA427" s="5">
        <v>0</v>
      </c>
      <c r="CB427" s="5">
        <v>0</v>
      </c>
      <c r="CC427" s="5">
        <v>0</v>
      </c>
      <c r="CD427" s="5">
        <v>0</v>
      </c>
      <c r="CE427" s="5">
        <v>0</v>
      </c>
      <c r="CF427" s="5">
        <v>0</v>
      </c>
      <c r="CG427" s="5">
        <v>0</v>
      </c>
      <c r="CH427" s="5">
        <v>0</v>
      </c>
      <c r="CI427" s="5">
        <v>0</v>
      </c>
      <c r="CJ427" s="5">
        <v>0</v>
      </c>
    </row>
    <row r="428" spans="2:88" x14ac:dyDescent="0.25">
      <c r="B428" s="1" t="s">
        <v>137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  <c r="AF428" s="5">
        <v>0</v>
      </c>
      <c r="AG428" s="5">
        <v>0</v>
      </c>
      <c r="AH428" s="5">
        <v>0</v>
      </c>
      <c r="AI428" s="5">
        <v>0</v>
      </c>
      <c r="AJ428" s="5">
        <v>0</v>
      </c>
      <c r="AK428" s="5">
        <v>0</v>
      </c>
      <c r="AL428" s="5">
        <v>0</v>
      </c>
      <c r="AM428" s="5">
        <v>0</v>
      </c>
      <c r="AN428" s="5">
        <v>0</v>
      </c>
      <c r="AO428" s="5">
        <v>0</v>
      </c>
      <c r="AP428" s="5">
        <v>0</v>
      </c>
      <c r="AQ428" s="5">
        <v>0</v>
      </c>
      <c r="AR428" s="5">
        <v>0</v>
      </c>
      <c r="AS428" s="5">
        <v>0</v>
      </c>
      <c r="AT428" s="5">
        <v>0</v>
      </c>
      <c r="AU428" s="5">
        <v>0</v>
      </c>
      <c r="AV428" s="5">
        <v>0</v>
      </c>
      <c r="AW428" s="5">
        <v>0</v>
      </c>
      <c r="AX428" s="5">
        <v>0</v>
      </c>
      <c r="AY428" s="5">
        <v>0</v>
      </c>
      <c r="AZ428" s="5">
        <v>0</v>
      </c>
      <c r="BA428" s="5">
        <f>-BC371*$C$357/2</f>
        <v>-6.8860176282051289E-3</v>
      </c>
      <c r="BB428" s="5">
        <f>BC367-BC369/2</f>
        <v>0.33381347656249999</v>
      </c>
      <c r="BC428" s="5">
        <v>0</v>
      </c>
      <c r="BD428" s="5">
        <f>-2*BC367-BC371*$C$357+$C$355*BC367*$E$361</f>
        <v>-0.66364858327132759</v>
      </c>
      <c r="BE428" s="5">
        <f>BC371*$C$357/2</f>
        <v>6.8860176282051289E-3</v>
      </c>
      <c r="BF428" s="5">
        <f>BC367+BC369/2</f>
        <v>0.31608886718750001</v>
      </c>
      <c r="BG428" s="5">
        <v>0</v>
      </c>
      <c r="BH428" s="5">
        <v>0</v>
      </c>
      <c r="BI428" s="5">
        <v>0</v>
      </c>
      <c r="BJ428" s="5">
        <v>0</v>
      </c>
      <c r="BK428" s="5">
        <v>0</v>
      </c>
      <c r="BL428" s="5">
        <v>0</v>
      </c>
      <c r="BM428" s="5">
        <v>0</v>
      </c>
      <c r="BN428" s="5">
        <v>0</v>
      </c>
      <c r="BO428" s="5">
        <v>0</v>
      </c>
      <c r="BP428" s="5">
        <v>0</v>
      </c>
      <c r="BQ428" s="5">
        <v>0</v>
      </c>
      <c r="BR428" s="5">
        <v>0</v>
      </c>
      <c r="BS428" s="5">
        <v>0</v>
      </c>
      <c r="BT428" s="5">
        <v>0</v>
      </c>
      <c r="BU428" s="5">
        <v>0</v>
      </c>
      <c r="BV428" s="5">
        <v>0</v>
      </c>
      <c r="BW428" s="5">
        <v>0</v>
      </c>
      <c r="BX428" s="5">
        <v>0</v>
      </c>
      <c r="BY428" s="5">
        <v>0</v>
      </c>
      <c r="BZ428" s="5">
        <v>0</v>
      </c>
      <c r="CA428" s="5">
        <v>0</v>
      </c>
      <c r="CB428" s="5">
        <v>0</v>
      </c>
      <c r="CC428" s="5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0</v>
      </c>
      <c r="CJ428" s="5">
        <v>0</v>
      </c>
    </row>
    <row r="429" spans="2:88" x14ac:dyDescent="0.25">
      <c r="B429" s="1" t="s">
        <v>138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  <c r="AF429" s="5">
        <v>0</v>
      </c>
      <c r="AG429" s="5">
        <v>0</v>
      </c>
      <c r="AH429" s="5">
        <v>0</v>
      </c>
      <c r="AI429" s="5">
        <v>0</v>
      </c>
      <c r="AJ429" s="5">
        <v>0</v>
      </c>
      <c r="AK429" s="5">
        <v>0</v>
      </c>
      <c r="AL429" s="5">
        <v>0</v>
      </c>
      <c r="AM429" s="5">
        <v>0</v>
      </c>
      <c r="AN429" s="5">
        <v>0</v>
      </c>
      <c r="AO429" s="5">
        <v>0</v>
      </c>
      <c r="AP429" s="5">
        <v>0</v>
      </c>
      <c r="AQ429" s="5">
        <v>0</v>
      </c>
      <c r="AR429" s="5">
        <v>0</v>
      </c>
      <c r="AS429" s="5">
        <v>0</v>
      </c>
      <c r="AT429" s="5">
        <v>0</v>
      </c>
      <c r="AU429" s="5">
        <v>0</v>
      </c>
      <c r="AV429" s="5">
        <v>0</v>
      </c>
      <c r="AW429" s="5">
        <v>0</v>
      </c>
      <c r="AX429" s="5">
        <v>0</v>
      </c>
      <c r="AY429" s="5">
        <v>0</v>
      </c>
      <c r="AZ429" s="5">
        <v>0</v>
      </c>
      <c r="BA429" s="5">
        <v>0</v>
      </c>
      <c r="BB429" s="5">
        <v>0</v>
      </c>
      <c r="BC429" s="5">
        <f>-BE373*$C$357/2+BE371*$C$357</f>
        <v>1.3646834935897438E-2</v>
      </c>
      <c r="BD429" s="5">
        <f>BE371*$C$357/2</f>
        <v>6.7608173076923088E-3</v>
      </c>
      <c r="BE429" s="5">
        <f>-2*BE371*$C$357+BE371*$C$361</f>
        <v>-2.7039920242773536E-2</v>
      </c>
      <c r="BF429" s="5">
        <f>-BE373*$C$357</f>
        <v>2.5040064102564106E-4</v>
      </c>
      <c r="BG429" s="5">
        <f>BE373*$C$357/2+BE371*$C$357</f>
        <v>1.3396434294871798E-2</v>
      </c>
      <c r="BH429" s="5">
        <f>-BE371*$C$357/2</f>
        <v>-6.7608173076923088E-3</v>
      </c>
      <c r="BI429" s="5">
        <v>0</v>
      </c>
      <c r="BJ429" s="5">
        <v>0</v>
      </c>
      <c r="BK429" s="5">
        <v>0</v>
      </c>
      <c r="BL429" s="5">
        <v>0</v>
      </c>
      <c r="BM429" s="5">
        <v>0</v>
      </c>
      <c r="BN429" s="5">
        <v>0</v>
      </c>
      <c r="BO429" s="5">
        <v>0</v>
      </c>
      <c r="BP429" s="5">
        <v>0</v>
      </c>
      <c r="BQ429" s="5">
        <v>0</v>
      </c>
      <c r="BR429" s="5">
        <v>0</v>
      </c>
      <c r="BS429" s="5">
        <v>0</v>
      </c>
      <c r="BT429" s="5">
        <v>0</v>
      </c>
      <c r="BU429" s="5">
        <v>0</v>
      </c>
      <c r="BV429" s="5">
        <v>0</v>
      </c>
      <c r="BW429" s="5">
        <v>0</v>
      </c>
      <c r="BX429" s="5">
        <v>0</v>
      </c>
      <c r="BY429" s="5">
        <v>0</v>
      </c>
      <c r="BZ429" s="5">
        <v>0</v>
      </c>
      <c r="CA429" s="5">
        <v>0</v>
      </c>
      <c r="CB429" s="5">
        <v>0</v>
      </c>
      <c r="CC429" s="5">
        <v>0</v>
      </c>
      <c r="CD429" s="5">
        <v>0</v>
      </c>
      <c r="CE429" s="5">
        <v>0</v>
      </c>
      <c r="CF429" s="5">
        <v>0</v>
      </c>
      <c r="CG429" s="5">
        <v>0</v>
      </c>
      <c r="CH429" s="5">
        <v>0</v>
      </c>
      <c r="CI429" s="5">
        <v>0</v>
      </c>
      <c r="CJ429" s="5">
        <v>0</v>
      </c>
    </row>
    <row r="430" spans="2:88" x14ac:dyDescent="0.25">
      <c r="B430" s="1" t="s">
        <v>139</v>
      </c>
      <c r="C430" s="5">
        <v>0</v>
      </c>
      <c r="D430" s="5">
        <v>0</v>
      </c>
      <c r="E430" s="5">
        <v>0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5">
        <v>0</v>
      </c>
      <c r="AD430" s="5">
        <v>0</v>
      </c>
      <c r="AE430" s="5">
        <v>0</v>
      </c>
      <c r="AF430" s="5">
        <v>0</v>
      </c>
      <c r="AG430" s="5">
        <v>0</v>
      </c>
      <c r="AH430" s="5">
        <v>0</v>
      </c>
      <c r="AI430" s="5">
        <v>0</v>
      </c>
      <c r="AJ430" s="5">
        <v>0</v>
      </c>
      <c r="AK430" s="5">
        <v>0</v>
      </c>
      <c r="AL430" s="5">
        <v>0</v>
      </c>
      <c r="AM430" s="5">
        <v>0</v>
      </c>
      <c r="AN430" s="5">
        <v>0</v>
      </c>
      <c r="AO430" s="5">
        <v>0</v>
      </c>
      <c r="AP430" s="5">
        <v>0</v>
      </c>
      <c r="AQ430" s="5">
        <v>0</v>
      </c>
      <c r="AR430" s="5">
        <v>0</v>
      </c>
      <c r="AS430" s="5">
        <v>0</v>
      </c>
      <c r="AT430" s="5">
        <v>0</v>
      </c>
      <c r="AU430" s="5">
        <v>0</v>
      </c>
      <c r="AV430" s="5">
        <v>0</v>
      </c>
      <c r="AW430" s="5">
        <v>0</v>
      </c>
      <c r="AX430" s="5">
        <v>0</v>
      </c>
      <c r="AY430" s="5">
        <v>0</v>
      </c>
      <c r="AZ430" s="5">
        <v>0</v>
      </c>
      <c r="BA430" s="5">
        <v>0</v>
      </c>
      <c r="BB430" s="5">
        <v>0</v>
      </c>
      <c r="BC430" s="5">
        <f>-BE371*$C$357/2</f>
        <v>-6.7608173076923088E-3</v>
      </c>
      <c r="BD430" s="5">
        <f>BE367-BE369/2</f>
        <v>0.31608984375000004</v>
      </c>
      <c r="BE430" s="5">
        <v>0</v>
      </c>
      <c r="BF430" s="5">
        <f>-2*BE367-BE371*$C$357+$C$355*BE367*$E$361</f>
        <v>-0.62859097049289603</v>
      </c>
      <c r="BG430" s="5">
        <f>BE371*$C$357/2</f>
        <v>6.7608173076923088E-3</v>
      </c>
      <c r="BH430" s="5">
        <f>BE367+BE369/2</f>
        <v>0.29900390625000006</v>
      </c>
      <c r="BI430" s="5">
        <v>0</v>
      </c>
      <c r="BJ430" s="5">
        <v>0</v>
      </c>
      <c r="BK430" s="5">
        <v>0</v>
      </c>
      <c r="BL430" s="5">
        <v>0</v>
      </c>
      <c r="BM430" s="5">
        <v>0</v>
      </c>
      <c r="BN430" s="5">
        <v>0</v>
      </c>
      <c r="BO430" s="5">
        <v>0</v>
      </c>
      <c r="BP430" s="5">
        <v>0</v>
      </c>
      <c r="BQ430" s="5">
        <v>0</v>
      </c>
      <c r="BR430" s="5">
        <v>0</v>
      </c>
      <c r="BS430" s="5">
        <v>0</v>
      </c>
      <c r="BT430" s="5">
        <v>0</v>
      </c>
      <c r="BU430" s="5">
        <v>0</v>
      </c>
      <c r="BV430" s="5">
        <v>0</v>
      </c>
      <c r="BW430" s="5">
        <v>0</v>
      </c>
      <c r="BX430" s="5">
        <v>0</v>
      </c>
      <c r="BY430" s="5">
        <v>0</v>
      </c>
      <c r="BZ430" s="5">
        <v>0</v>
      </c>
      <c r="CA430" s="5">
        <v>0</v>
      </c>
      <c r="CB430" s="5">
        <v>0</v>
      </c>
      <c r="CC430" s="5">
        <v>0</v>
      </c>
      <c r="CD430" s="5">
        <v>0</v>
      </c>
      <c r="CE430" s="5">
        <v>0</v>
      </c>
      <c r="CF430" s="5">
        <v>0</v>
      </c>
      <c r="CG430" s="5">
        <v>0</v>
      </c>
      <c r="CH430" s="5">
        <v>0</v>
      </c>
      <c r="CI430" s="5">
        <v>0</v>
      </c>
      <c r="CJ430" s="5">
        <v>0</v>
      </c>
    </row>
    <row r="431" spans="2:88" x14ac:dyDescent="0.25">
      <c r="B431" s="1" t="s">
        <v>140</v>
      </c>
      <c r="C431" s="5">
        <v>0</v>
      </c>
      <c r="D431" s="5">
        <v>0</v>
      </c>
      <c r="E431" s="5">
        <v>0</v>
      </c>
      <c r="F431" s="5">
        <v>0</v>
      </c>
      <c r="G431" s="5">
        <v>0</v>
      </c>
      <c r="H431" s="5">
        <v>0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5">
        <v>0</v>
      </c>
      <c r="AD431" s="5">
        <v>0</v>
      </c>
      <c r="AE431" s="5">
        <v>0</v>
      </c>
      <c r="AF431" s="5">
        <v>0</v>
      </c>
      <c r="AG431" s="5">
        <v>0</v>
      </c>
      <c r="AH431" s="5">
        <v>0</v>
      </c>
      <c r="AI431" s="5">
        <v>0</v>
      </c>
      <c r="AJ431" s="5">
        <v>0</v>
      </c>
      <c r="AK431" s="5">
        <v>0</v>
      </c>
      <c r="AL431" s="5">
        <v>0</v>
      </c>
      <c r="AM431" s="5">
        <v>0</v>
      </c>
      <c r="AN431" s="5">
        <v>0</v>
      </c>
      <c r="AO431" s="5">
        <v>0</v>
      </c>
      <c r="AP431" s="5">
        <v>0</v>
      </c>
      <c r="AQ431" s="5">
        <v>0</v>
      </c>
      <c r="AR431" s="5">
        <v>0</v>
      </c>
      <c r="AS431" s="5">
        <v>0</v>
      </c>
      <c r="AT431" s="5">
        <v>0</v>
      </c>
      <c r="AU431" s="5">
        <v>0</v>
      </c>
      <c r="AV431" s="5">
        <v>0</v>
      </c>
      <c r="AW431" s="5">
        <v>0</v>
      </c>
      <c r="AX431" s="5">
        <v>0</v>
      </c>
      <c r="AY431" s="5">
        <v>0</v>
      </c>
      <c r="AZ431" s="5">
        <v>0</v>
      </c>
      <c r="BA431" s="5">
        <v>0</v>
      </c>
      <c r="BB431" s="5">
        <v>0</v>
      </c>
      <c r="BC431" s="5">
        <v>0</v>
      </c>
      <c r="BD431" s="5">
        <v>0</v>
      </c>
      <c r="BE431" s="5">
        <f>-BG373*$C$357/2+BG371*$C$357</f>
        <v>1.3396434294871796E-2</v>
      </c>
      <c r="BF431" s="5">
        <f>BG371*$C$357/2</f>
        <v>6.6356169871794879E-3</v>
      </c>
      <c r="BG431" s="5">
        <f>-2*BG371*$C$357+BG371*$C$361</f>
        <v>-2.6539180979018469E-2</v>
      </c>
      <c r="BH431" s="5">
        <f>-BG373*$C$357</f>
        <v>2.5040064102564106E-4</v>
      </c>
      <c r="BI431" s="5">
        <f>BG373*$C$357/2+BG371*$C$357</f>
        <v>1.3146033653846156E-2</v>
      </c>
      <c r="BJ431" s="5">
        <f>-BG371*$C$357/2</f>
        <v>-6.6356169871794879E-3</v>
      </c>
      <c r="BK431" s="5">
        <v>0</v>
      </c>
      <c r="BL431" s="5">
        <v>0</v>
      </c>
      <c r="BM431" s="5">
        <v>0</v>
      </c>
      <c r="BN431" s="5">
        <v>0</v>
      </c>
      <c r="BO431" s="5">
        <v>0</v>
      </c>
      <c r="BP431" s="5">
        <v>0</v>
      </c>
      <c r="BQ431" s="5">
        <v>0</v>
      </c>
      <c r="BR431" s="5">
        <v>0</v>
      </c>
      <c r="BS431" s="5">
        <v>0</v>
      </c>
      <c r="BT431" s="5">
        <v>0</v>
      </c>
      <c r="BU431" s="5">
        <v>0</v>
      </c>
      <c r="BV431" s="5">
        <v>0</v>
      </c>
      <c r="BW431" s="5">
        <v>0</v>
      </c>
      <c r="BX431" s="5">
        <v>0</v>
      </c>
      <c r="BY431" s="5">
        <v>0</v>
      </c>
      <c r="BZ431" s="5">
        <v>0</v>
      </c>
      <c r="CA431" s="5">
        <v>0</v>
      </c>
      <c r="CB431" s="5">
        <v>0</v>
      </c>
      <c r="CC431" s="5">
        <v>0</v>
      </c>
      <c r="CD431" s="5">
        <v>0</v>
      </c>
      <c r="CE431" s="5">
        <v>0</v>
      </c>
      <c r="CF431" s="5">
        <v>0</v>
      </c>
      <c r="CG431" s="5">
        <v>0</v>
      </c>
      <c r="CH431" s="5">
        <v>0</v>
      </c>
      <c r="CI431" s="5">
        <v>0</v>
      </c>
      <c r="CJ431" s="5">
        <v>0</v>
      </c>
    </row>
    <row r="432" spans="2:88" x14ac:dyDescent="0.25">
      <c r="B432" s="1" t="s">
        <v>141</v>
      </c>
      <c r="C432" s="5">
        <v>0</v>
      </c>
      <c r="D432" s="5">
        <v>0</v>
      </c>
      <c r="E432" s="5">
        <v>0</v>
      </c>
      <c r="F432" s="5">
        <v>0</v>
      </c>
      <c r="G432" s="5">
        <v>0</v>
      </c>
      <c r="H432" s="5">
        <v>0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5">
        <v>0</v>
      </c>
      <c r="AD432" s="5">
        <v>0</v>
      </c>
      <c r="AE432" s="5">
        <v>0</v>
      </c>
      <c r="AF432" s="5">
        <v>0</v>
      </c>
      <c r="AG432" s="5">
        <v>0</v>
      </c>
      <c r="AH432" s="5">
        <v>0</v>
      </c>
      <c r="AI432" s="5">
        <v>0</v>
      </c>
      <c r="AJ432" s="5">
        <v>0</v>
      </c>
      <c r="AK432" s="5">
        <v>0</v>
      </c>
      <c r="AL432" s="5">
        <v>0</v>
      </c>
      <c r="AM432" s="5">
        <v>0</v>
      </c>
      <c r="AN432" s="5">
        <v>0</v>
      </c>
      <c r="AO432" s="5">
        <v>0</v>
      </c>
      <c r="AP432" s="5">
        <v>0</v>
      </c>
      <c r="AQ432" s="5">
        <v>0</v>
      </c>
      <c r="AR432" s="5">
        <v>0</v>
      </c>
      <c r="AS432" s="5">
        <v>0</v>
      </c>
      <c r="AT432" s="5">
        <v>0</v>
      </c>
      <c r="AU432" s="5">
        <v>0</v>
      </c>
      <c r="AV432" s="5">
        <v>0</v>
      </c>
      <c r="AW432" s="5">
        <v>0</v>
      </c>
      <c r="AX432" s="5">
        <v>0</v>
      </c>
      <c r="AY432" s="5">
        <v>0</v>
      </c>
      <c r="AZ432" s="5">
        <v>0</v>
      </c>
      <c r="BA432" s="5">
        <v>0</v>
      </c>
      <c r="BB432" s="5">
        <v>0</v>
      </c>
      <c r="BC432" s="5">
        <v>0</v>
      </c>
      <c r="BD432" s="5">
        <v>0</v>
      </c>
      <c r="BE432" s="5">
        <f>-BG371*$C$357/2</f>
        <v>-6.6356169871794879E-3</v>
      </c>
      <c r="BF432" s="5">
        <f>BG367-BG369/2</f>
        <v>0.29900488281249998</v>
      </c>
      <c r="BG432" s="5">
        <v>0</v>
      </c>
      <c r="BH432" s="5">
        <f>-2*BG367-BG371*$C$357+$C$355*BG367*$E$361</f>
        <v>-0.59479893247964422</v>
      </c>
      <c r="BI432" s="5">
        <f>BG371*$C$357/2</f>
        <v>6.6356169871794879E-3</v>
      </c>
      <c r="BJ432" s="5">
        <f>BG367+BG369/2</f>
        <v>0.28254589843749994</v>
      </c>
      <c r="BK432" s="5">
        <v>0</v>
      </c>
      <c r="BL432" s="5">
        <v>0</v>
      </c>
      <c r="BM432" s="5">
        <v>0</v>
      </c>
      <c r="BN432" s="5">
        <v>0</v>
      </c>
      <c r="BO432" s="5">
        <v>0</v>
      </c>
      <c r="BP432" s="5">
        <v>0</v>
      </c>
      <c r="BQ432" s="5">
        <v>0</v>
      </c>
      <c r="BR432" s="5">
        <v>0</v>
      </c>
      <c r="BS432" s="5">
        <v>0</v>
      </c>
      <c r="BT432" s="5">
        <v>0</v>
      </c>
      <c r="BU432" s="5">
        <v>0</v>
      </c>
      <c r="BV432" s="5">
        <v>0</v>
      </c>
      <c r="BW432" s="5">
        <v>0</v>
      </c>
      <c r="BX432" s="5">
        <v>0</v>
      </c>
      <c r="BY432" s="5">
        <v>0</v>
      </c>
      <c r="BZ432" s="5">
        <v>0</v>
      </c>
      <c r="CA432" s="5">
        <v>0</v>
      </c>
      <c r="CB432" s="5">
        <v>0</v>
      </c>
      <c r="CC432" s="5">
        <v>0</v>
      </c>
      <c r="CD432" s="5">
        <v>0</v>
      </c>
      <c r="CE432" s="5">
        <v>0</v>
      </c>
      <c r="CF432" s="5">
        <v>0</v>
      </c>
      <c r="CG432" s="5">
        <v>0</v>
      </c>
      <c r="CH432" s="5">
        <v>0</v>
      </c>
      <c r="CI432" s="5">
        <v>0</v>
      </c>
      <c r="CJ432" s="5">
        <v>0</v>
      </c>
    </row>
    <row r="433" spans="2:88" x14ac:dyDescent="0.25">
      <c r="B433" s="1" t="s">
        <v>142</v>
      </c>
      <c r="C433" s="5">
        <v>0</v>
      </c>
      <c r="D433" s="5">
        <v>0</v>
      </c>
      <c r="E433" s="5">
        <v>0</v>
      </c>
      <c r="F433" s="5">
        <v>0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5">
        <v>0</v>
      </c>
      <c r="AD433" s="5">
        <v>0</v>
      </c>
      <c r="AE433" s="5">
        <v>0</v>
      </c>
      <c r="AF433" s="5">
        <v>0</v>
      </c>
      <c r="AG433" s="5">
        <v>0</v>
      </c>
      <c r="AH433" s="5">
        <v>0</v>
      </c>
      <c r="AI433" s="5">
        <v>0</v>
      </c>
      <c r="AJ433" s="5">
        <v>0</v>
      </c>
      <c r="AK433" s="5">
        <v>0</v>
      </c>
      <c r="AL433" s="5">
        <v>0</v>
      </c>
      <c r="AM433" s="5">
        <v>0</v>
      </c>
      <c r="AN433" s="5">
        <v>0</v>
      </c>
      <c r="AO433" s="5">
        <v>0</v>
      </c>
      <c r="AP433" s="5">
        <v>0</v>
      </c>
      <c r="AQ433" s="5">
        <v>0</v>
      </c>
      <c r="AR433" s="5">
        <v>0</v>
      </c>
      <c r="AS433" s="5">
        <v>0</v>
      </c>
      <c r="AT433" s="5">
        <v>0</v>
      </c>
      <c r="AU433" s="5">
        <v>0</v>
      </c>
      <c r="AV433" s="5">
        <v>0</v>
      </c>
      <c r="AW433" s="5">
        <v>0</v>
      </c>
      <c r="AX433" s="5">
        <v>0</v>
      </c>
      <c r="AY433" s="5">
        <v>0</v>
      </c>
      <c r="AZ433" s="5">
        <v>0</v>
      </c>
      <c r="BA433" s="5">
        <v>0</v>
      </c>
      <c r="BB433" s="5">
        <v>0</v>
      </c>
      <c r="BC433" s="5">
        <v>0</v>
      </c>
      <c r="BD433" s="5">
        <v>0</v>
      </c>
      <c r="BE433" s="5">
        <v>0</v>
      </c>
      <c r="BF433" s="5">
        <v>0</v>
      </c>
      <c r="BG433" s="5">
        <f>-BI373*$C$357/2+BI371*$C$357</f>
        <v>1.3146033653846156E-2</v>
      </c>
      <c r="BH433" s="5">
        <f>BI371*$C$357/2</f>
        <v>6.5104166666666678E-3</v>
      </c>
      <c r="BI433" s="5">
        <f>-2*BI371*$C$357+BI371*$C$361</f>
        <v>-2.6038441715263403E-2</v>
      </c>
      <c r="BJ433" s="5">
        <f>-BI373*$C$357</f>
        <v>2.5040064102564106E-4</v>
      </c>
      <c r="BK433" s="5">
        <f>BI373*$C$357/2+BI371*$C$357</f>
        <v>1.2895633012820516E-2</v>
      </c>
      <c r="BL433" s="5">
        <f>-BI371*$C$357/2</f>
        <v>-6.5104166666666678E-3</v>
      </c>
      <c r="BM433" s="5">
        <v>0</v>
      </c>
      <c r="BN433" s="5">
        <v>0</v>
      </c>
      <c r="BO433" s="5">
        <v>0</v>
      </c>
      <c r="BP433" s="5">
        <v>0</v>
      </c>
      <c r="BQ433" s="5">
        <v>0</v>
      </c>
      <c r="BR433" s="5">
        <v>0</v>
      </c>
      <c r="BS433" s="5">
        <v>0</v>
      </c>
      <c r="BT433" s="5">
        <v>0</v>
      </c>
      <c r="BU433" s="5">
        <v>0</v>
      </c>
      <c r="BV433" s="5">
        <v>0</v>
      </c>
      <c r="BW433" s="5">
        <v>0</v>
      </c>
      <c r="BX433" s="5">
        <v>0</v>
      </c>
      <c r="BY433" s="5">
        <v>0</v>
      </c>
      <c r="BZ433" s="5">
        <v>0</v>
      </c>
      <c r="CA433" s="5">
        <v>0</v>
      </c>
      <c r="CB433" s="5">
        <v>0</v>
      </c>
      <c r="CC433" s="5">
        <v>0</v>
      </c>
      <c r="CD433" s="5">
        <v>0</v>
      </c>
      <c r="CE433" s="5">
        <v>0</v>
      </c>
      <c r="CF433" s="5">
        <v>0</v>
      </c>
      <c r="CG433" s="5">
        <v>0</v>
      </c>
      <c r="CH433" s="5">
        <v>0</v>
      </c>
      <c r="CI433" s="5">
        <v>0</v>
      </c>
      <c r="CJ433" s="5">
        <v>0</v>
      </c>
    </row>
    <row r="434" spans="2:88" x14ac:dyDescent="0.25">
      <c r="B434" s="1" t="s">
        <v>143</v>
      </c>
      <c r="C434" s="5">
        <v>0</v>
      </c>
      <c r="D434" s="5">
        <v>0</v>
      </c>
      <c r="E434" s="5">
        <v>0</v>
      </c>
      <c r="F434" s="5">
        <v>0</v>
      </c>
      <c r="G434" s="5">
        <v>0</v>
      </c>
      <c r="H434" s="5">
        <v>0</v>
      </c>
      <c r="I434" s="5">
        <v>0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5">
        <v>0</v>
      </c>
      <c r="AD434" s="5">
        <v>0</v>
      </c>
      <c r="AE434" s="5">
        <v>0</v>
      </c>
      <c r="AF434" s="5">
        <v>0</v>
      </c>
      <c r="AG434" s="5">
        <v>0</v>
      </c>
      <c r="AH434" s="5">
        <v>0</v>
      </c>
      <c r="AI434" s="5">
        <v>0</v>
      </c>
      <c r="AJ434" s="5">
        <v>0</v>
      </c>
      <c r="AK434" s="5">
        <v>0</v>
      </c>
      <c r="AL434" s="5">
        <v>0</v>
      </c>
      <c r="AM434" s="5">
        <v>0</v>
      </c>
      <c r="AN434" s="5">
        <v>0</v>
      </c>
      <c r="AO434" s="5">
        <v>0</v>
      </c>
      <c r="AP434" s="5">
        <v>0</v>
      </c>
      <c r="AQ434" s="5">
        <v>0</v>
      </c>
      <c r="AR434" s="5">
        <v>0</v>
      </c>
      <c r="AS434" s="5">
        <v>0</v>
      </c>
      <c r="AT434" s="5">
        <v>0</v>
      </c>
      <c r="AU434" s="5">
        <v>0</v>
      </c>
      <c r="AV434" s="5">
        <v>0</v>
      </c>
      <c r="AW434" s="5">
        <v>0</v>
      </c>
      <c r="AX434" s="5">
        <v>0</v>
      </c>
      <c r="AY434" s="5">
        <v>0</v>
      </c>
      <c r="AZ434" s="5">
        <v>0</v>
      </c>
      <c r="BA434" s="5">
        <v>0</v>
      </c>
      <c r="BB434" s="5">
        <v>0</v>
      </c>
      <c r="BC434" s="5">
        <v>0</v>
      </c>
      <c r="BD434" s="5">
        <v>0</v>
      </c>
      <c r="BE434" s="5">
        <v>0</v>
      </c>
      <c r="BF434" s="5">
        <v>0</v>
      </c>
      <c r="BG434" s="5">
        <f>-BI371*$C$357/2</f>
        <v>-6.5104166666666678E-3</v>
      </c>
      <c r="BH434" s="5">
        <f>BI367-BI369/2</f>
        <v>0.28254687500000009</v>
      </c>
      <c r="BI434" s="5">
        <v>0</v>
      </c>
      <c r="BJ434" s="5">
        <f>-2*BI367-BI371*$C$357+$C$355*BI367*$E$361</f>
        <v>-0.56224903266184745</v>
      </c>
      <c r="BK434" s="5">
        <f>BI371*$C$357/2</f>
        <v>6.5104166666666678E-3</v>
      </c>
      <c r="BL434" s="5">
        <f>BI367+BI369/2</f>
        <v>0.26670312500000004</v>
      </c>
      <c r="BM434" s="5">
        <v>0</v>
      </c>
      <c r="BN434" s="5">
        <v>0</v>
      </c>
      <c r="BO434" s="5">
        <v>0</v>
      </c>
      <c r="BP434" s="5">
        <v>0</v>
      </c>
      <c r="BQ434" s="5">
        <v>0</v>
      </c>
      <c r="BR434" s="5">
        <v>0</v>
      </c>
      <c r="BS434" s="5">
        <v>0</v>
      </c>
      <c r="BT434" s="5">
        <v>0</v>
      </c>
      <c r="BU434" s="5">
        <v>0</v>
      </c>
      <c r="BV434" s="5">
        <v>0</v>
      </c>
      <c r="BW434" s="5">
        <v>0</v>
      </c>
      <c r="BX434" s="5">
        <v>0</v>
      </c>
      <c r="BY434" s="5">
        <v>0</v>
      </c>
      <c r="BZ434" s="5">
        <v>0</v>
      </c>
      <c r="CA434" s="5">
        <v>0</v>
      </c>
      <c r="CB434" s="5">
        <v>0</v>
      </c>
      <c r="CC434" s="5">
        <v>0</v>
      </c>
      <c r="CD434" s="5">
        <v>0</v>
      </c>
      <c r="CE434" s="5">
        <v>0</v>
      </c>
      <c r="CF434" s="5">
        <v>0</v>
      </c>
      <c r="CG434" s="5">
        <v>0</v>
      </c>
      <c r="CH434" s="5">
        <v>0</v>
      </c>
      <c r="CI434" s="5">
        <v>0</v>
      </c>
      <c r="CJ434" s="5">
        <v>0</v>
      </c>
    </row>
    <row r="435" spans="2:88" x14ac:dyDescent="0.25">
      <c r="B435" s="1" t="s">
        <v>144</v>
      </c>
      <c r="C435" s="5">
        <v>0</v>
      </c>
      <c r="D435" s="5">
        <v>0</v>
      </c>
      <c r="E435" s="5">
        <v>0</v>
      </c>
      <c r="F435" s="5">
        <v>0</v>
      </c>
      <c r="G435" s="5">
        <v>0</v>
      </c>
      <c r="H435" s="5">
        <v>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5">
        <v>0</v>
      </c>
      <c r="AD435" s="5">
        <v>0</v>
      </c>
      <c r="AE435" s="5">
        <v>0</v>
      </c>
      <c r="AF435" s="5">
        <v>0</v>
      </c>
      <c r="AG435" s="5">
        <v>0</v>
      </c>
      <c r="AH435" s="5">
        <v>0</v>
      </c>
      <c r="AI435" s="5">
        <v>0</v>
      </c>
      <c r="AJ435" s="5">
        <v>0</v>
      </c>
      <c r="AK435" s="5">
        <v>0</v>
      </c>
      <c r="AL435" s="5">
        <v>0</v>
      </c>
      <c r="AM435" s="5">
        <v>0</v>
      </c>
      <c r="AN435" s="5">
        <v>0</v>
      </c>
      <c r="AO435" s="5">
        <v>0</v>
      </c>
      <c r="AP435" s="5">
        <v>0</v>
      </c>
      <c r="AQ435" s="5">
        <v>0</v>
      </c>
      <c r="AR435" s="5">
        <v>0</v>
      </c>
      <c r="AS435" s="5">
        <v>0</v>
      </c>
      <c r="AT435" s="5">
        <v>0</v>
      </c>
      <c r="AU435" s="5">
        <v>0</v>
      </c>
      <c r="AV435" s="5">
        <v>0</v>
      </c>
      <c r="AW435" s="5">
        <v>0</v>
      </c>
      <c r="AX435" s="5">
        <v>0</v>
      </c>
      <c r="AY435" s="5">
        <v>0</v>
      </c>
      <c r="AZ435" s="5">
        <v>0</v>
      </c>
      <c r="BA435" s="5">
        <v>0</v>
      </c>
      <c r="BB435" s="5">
        <v>0</v>
      </c>
      <c r="BC435" s="5">
        <v>0</v>
      </c>
      <c r="BD435" s="5">
        <v>0</v>
      </c>
      <c r="BE435" s="5">
        <v>0</v>
      </c>
      <c r="BF435" s="5">
        <v>0</v>
      </c>
      <c r="BG435" s="5">
        <v>0</v>
      </c>
      <c r="BH435" s="5">
        <v>0</v>
      </c>
      <c r="BI435" s="5">
        <f>-BK373*$C$357/2+BK371*$C$357</f>
        <v>1.2895633012820512E-2</v>
      </c>
      <c r="BJ435" s="5">
        <f>BK371*$C$357/2</f>
        <v>6.385216346153846E-3</v>
      </c>
      <c r="BK435" s="5">
        <f>-2*BK371*$C$357+BK371*$C$361</f>
        <v>-2.5537702451508333E-2</v>
      </c>
      <c r="BL435" s="5">
        <f>-BK373*$C$357</f>
        <v>2.5040064102564106E-4</v>
      </c>
      <c r="BM435" s="5">
        <f>BK373*$C$357/2+BK371*$C$357</f>
        <v>1.2645232371794872E-2</v>
      </c>
      <c r="BN435" s="5">
        <f>-BK371*$C$357/2</f>
        <v>-6.385216346153846E-3</v>
      </c>
      <c r="BO435" s="5">
        <v>0</v>
      </c>
      <c r="BP435" s="5">
        <v>0</v>
      </c>
      <c r="BQ435" s="5">
        <v>0</v>
      </c>
      <c r="BR435" s="5">
        <v>0</v>
      </c>
      <c r="BS435" s="5">
        <v>0</v>
      </c>
      <c r="BT435" s="5">
        <v>0</v>
      </c>
      <c r="BU435" s="5">
        <v>0</v>
      </c>
      <c r="BV435" s="5">
        <v>0</v>
      </c>
      <c r="BW435" s="5">
        <v>0</v>
      </c>
      <c r="BX435" s="5">
        <v>0</v>
      </c>
      <c r="BY435" s="5">
        <v>0</v>
      </c>
      <c r="BZ435" s="5">
        <v>0</v>
      </c>
      <c r="CA435" s="5">
        <v>0</v>
      </c>
      <c r="CB435" s="5">
        <v>0</v>
      </c>
      <c r="CC435" s="5">
        <v>0</v>
      </c>
      <c r="CD435" s="5">
        <v>0</v>
      </c>
      <c r="CE435" s="5">
        <v>0</v>
      </c>
      <c r="CF435" s="5">
        <v>0</v>
      </c>
      <c r="CG435" s="5">
        <v>0</v>
      </c>
      <c r="CH435" s="5">
        <v>0</v>
      </c>
      <c r="CI435" s="5">
        <v>0</v>
      </c>
      <c r="CJ435" s="5">
        <v>0</v>
      </c>
    </row>
    <row r="436" spans="2:88" x14ac:dyDescent="0.25">
      <c r="B436" s="1" t="s">
        <v>145</v>
      </c>
      <c r="C436" s="5">
        <v>0</v>
      </c>
      <c r="D436" s="5">
        <v>0</v>
      </c>
      <c r="E436" s="5">
        <v>0</v>
      </c>
      <c r="F436" s="5">
        <v>0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5">
        <v>0</v>
      </c>
      <c r="AD436" s="5">
        <v>0</v>
      </c>
      <c r="AE436" s="5">
        <v>0</v>
      </c>
      <c r="AF436" s="5">
        <v>0</v>
      </c>
      <c r="AG436" s="5">
        <v>0</v>
      </c>
      <c r="AH436" s="5">
        <v>0</v>
      </c>
      <c r="AI436" s="5">
        <v>0</v>
      </c>
      <c r="AJ436" s="5">
        <v>0</v>
      </c>
      <c r="AK436" s="5">
        <v>0</v>
      </c>
      <c r="AL436" s="5">
        <v>0</v>
      </c>
      <c r="AM436" s="5">
        <v>0</v>
      </c>
      <c r="AN436" s="5">
        <v>0</v>
      </c>
      <c r="AO436" s="5">
        <v>0</v>
      </c>
      <c r="AP436" s="5">
        <v>0</v>
      </c>
      <c r="AQ436" s="5">
        <v>0</v>
      </c>
      <c r="AR436" s="5">
        <v>0</v>
      </c>
      <c r="AS436" s="5">
        <v>0</v>
      </c>
      <c r="AT436" s="5">
        <v>0</v>
      </c>
      <c r="AU436" s="5">
        <v>0</v>
      </c>
      <c r="AV436" s="5">
        <v>0</v>
      </c>
      <c r="AW436" s="5">
        <v>0</v>
      </c>
      <c r="AX436" s="5">
        <v>0</v>
      </c>
      <c r="AY436" s="5">
        <v>0</v>
      </c>
      <c r="AZ436" s="5">
        <v>0</v>
      </c>
      <c r="BA436" s="5">
        <v>0</v>
      </c>
      <c r="BB436" s="5">
        <v>0</v>
      </c>
      <c r="BC436" s="5">
        <v>0</v>
      </c>
      <c r="BD436" s="5">
        <v>0</v>
      </c>
      <c r="BE436" s="5">
        <v>0</v>
      </c>
      <c r="BF436" s="5">
        <v>0</v>
      </c>
      <c r="BG436" s="5">
        <v>0</v>
      </c>
      <c r="BH436" s="5">
        <v>0</v>
      </c>
      <c r="BI436" s="5">
        <f>-BK371*$C$357/2</f>
        <v>-6.385216346153846E-3</v>
      </c>
      <c r="BJ436" s="5">
        <f>BK367-BK369/2</f>
        <v>0.26670410156249996</v>
      </c>
      <c r="BK436" s="5">
        <v>0</v>
      </c>
      <c r="BL436" s="5">
        <f>-2*BK367-BK371*$C$357+$C$355*BK367*$E$361</f>
        <v>-0.53091783446977903</v>
      </c>
      <c r="BM436" s="5">
        <f>BK371*$C$357/2</f>
        <v>6.385216346153846E-3</v>
      </c>
      <c r="BN436" s="5">
        <f>BK367+BK369/2</f>
        <v>0.25146386718749997</v>
      </c>
      <c r="BO436" s="5">
        <v>0</v>
      </c>
      <c r="BP436" s="5">
        <v>0</v>
      </c>
      <c r="BQ436" s="5">
        <v>0</v>
      </c>
      <c r="BR436" s="5">
        <v>0</v>
      </c>
      <c r="BS436" s="5">
        <v>0</v>
      </c>
      <c r="BT436" s="5">
        <v>0</v>
      </c>
      <c r="BU436" s="5">
        <v>0</v>
      </c>
      <c r="BV436" s="5">
        <v>0</v>
      </c>
      <c r="BW436" s="5">
        <v>0</v>
      </c>
      <c r="BX436" s="5">
        <v>0</v>
      </c>
      <c r="BY436" s="5">
        <v>0</v>
      </c>
      <c r="BZ436" s="5">
        <v>0</v>
      </c>
      <c r="CA436" s="5">
        <v>0</v>
      </c>
      <c r="CB436" s="5">
        <v>0</v>
      </c>
      <c r="CC436" s="5">
        <v>0</v>
      </c>
      <c r="CD436" s="5">
        <v>0</v>
      </c>
      <c r="CE436" s="5">
        <v>0</v>
      </c>
      <c r="CF436" s="5">
        <v>0</v>
      </c>
      <c r="CG436" s="5">
        <v>0</v>
      </c>
      <c r="CH436" s="5">
        <v>0</v>
      </c>
      <c r="CI436" s="5">
        <v>0</v>
      </c>
      <c r="CJ436" s="5">
        <v>0</v>
      </c>
    </row>
    <row r="437" spans="2:88" x14ac:dyDescent="0.25">
      <c r="B437" s="1" t="s">
        <v>146</v>
      </c>
      <c r="C437" s="5">
        <v>0</v>
      </c>
      <c r="D437" s="5">
        <v>0</v>
      </c>
      <c r="E437" s="5">
        <v>0</v>
      </c>
      <c r="F437" s="5">
        <v>0</v>
      </c>
      <c r="G437" s="5">
        <v>0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5">
        <v>0</v>
      </c>
      <c r="AD437" s="5">
        <v>0</v>
      </c>
      <c r="AE437" s="5">
        <v>0</v>
      </c>
      <c r="AF437" s="5">
        <v>0</v>
      </c>
      <c r="AG437" s="5">
        <v>0</v>
      </c>
      <c r="AH437" s="5">
        <v>0</v>
      </c>
      <c r="AI437" s="5">
        <v>0</v>
      </c>
      <c r="AJ437" s="5">
        <v>0</v>
      </c>
      <c r="AK437" s="5">
        <v>0</v>
      </c>
      <c r="AL437" s="5">
        <v>0</v>
      </c>
      <c r="AM437" s="5">
        <v>0</v>
      </c>
      <c r="AN437" s="5">
        <v>0</v>
      </c>
      <c r="AO437" s="5">
        <v>0</v>
      </c>
      <c r="AP437" s="5">
        <v>0</v>
      </c>
      <c r="AQ437" s="5">
        <v>0</v>
      </c>
      <c r="AR437" s="5">
        <v>0</v>
      </c>
      <c r="AS437" s="5">
        <v>0</v>
      </c>
      <c r="AT437" s="5">
        <v>0</v>
      </c>
      <c r="AU437" s="5">
        <v>0</v>
      </c>
      <c r="AV437" s="5">
        <v>0</v>
      </c>
      <c r="AW437" s="5">
        <v>0</v>
      </c>
      <c r="AX437" s="5">
        <v>0</v>
      </c>
      <c r="AY437" s="5">
        <v>0</v>
      </c>
      <c r="AZ437" s="5">
        <v>0</v>
      </c>
      <c r="BA437" s="5">
        <v>0</v>
      </c>
      <c r="BB437" s="5">
        <v>0</v>
      </c>
      <c r="BC437" s="5">
        <v>0</v>
      </c>
      <c r="BD437" s="5">
        <v>0</v>
      </c>
      <c r="BE437" s="5">
        <v>0</v>
      </c>
      <c r="BF437" s="5">
        <v>0</v>
      </c>
      <c r="BG437" s="5">
        <v>0</v>
      </c>
      <c r="BH437" s="5">
        <v>0</v>
      </c>
      <c r="BI437" s="5">
        <v>0</v>
      </c>
      <c r="BJ437" s="5">
        <v>0</v>
      </c>
      <c r="BK437" s="5">
        <f>-BM373*$C$357/2+BM371*$C$357</f>
        <v>1.2645232371794872E-2</v>
      </c>
      <c r="BL437" s="5">
        <f>BM371*$C$357/2</f>
        <v>6.260016025641026E-3</v>
      </c>
      <c r="BM437" s="5">
        <f>-2*BM371*$C$357+BM371*$C$361</f>
        <v>-2.503696318775327E-2</v>
      </c>
      <c r="BN437" s="5">
        <f>-BM373*$C$357</f>
        <v>2.5040064102564106E-4</v>
      </c>
      <c r="BO437" s="5">
        <f>BM373*$C$357/2+BM371*$C$357</f>
        <v>1.2394831730769232E-2</v>
      </c>
      <c r="BP437" s="5">
        <f>-BM371*$C$357/2</f>
        <v>-6.260016025641026E-3</v>
      </c>
      <c r="BQ437" s="5">
        <v>0</v>
      </c>
      <c r="BR437" s="5">
        <v>0</v>
      </c>
      <c r="BS437" s="5">
        <v>0</v>
      </c>
      <c r="BT437" s="5">
        <v>0</v>
      </c>
      <c r="BU437" s="5">
        <v>0</v>
      </c>
      <c r="BV437" s="5">
        <v>0</v>
      </c>
      <c r="BW437" s="5">
        <v>0</v>
      </c>
      <c r="BX437" s="5">
        <v>0</v>
      </c>
      <c r="BY437" s="5">
        <v>0</v>
      </c>
      <c r="BZ437" s="5">
        <v>0</v>
      </c>
      <c r="CA437" s="5">
        <v>0</v>
      </c>
      <c r="CB437" s="5">
        <v>0</v>
      </c>
      <c r="CC437" s="5">
        <v>0</v>
      </c>
      <c r="CD437" s="5">
        <v>0</v>
      </c>
      <c r="CE437" s="5">
        <v>0</v>
      </c>
      <c r="CF437" s="5">
        <v>0</v>
      </c>
      <c r="CG437" s="5">
        <v>0</v>
      </c>
      <c r="CH437" s="5">
        <v>0</v>
      </c>
      <c r="CI437" s="5">
        <v>0</v>
      </c>
      <c r="CJ437" s="5">
        <v>0</v>
      </c>
    </row>
    <row r="438" spans="2:88" x14ac:dyDescent="0.25">
      <c r="B438" s="1" t="s">
        <v>147</v>
      </c>
      <c r="C438" s="5">
        <v>0</v>
      </c>
      <c r="D438" s="5">
        <v>0</v>
      </c>
      <c r="E438" s="5">
        <v>0</v>
      </c>
      <c r="F438" s="5">
        <v>0</v>
      </c>
      <c r="G438" s="5">
        <v>0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5">
        <v>0</v>
      </c>
      <c r="AD438" s="5">
        <v>0</v>
      </c>
      <c r="AE438" s="5">
        <v>0</v>
      </c>
      <c r="AF438" s="5">
        <v>0</v>
      </c>
      <c r="AG438" s="5">
        <v>0</v>
      </c>
      <c r="AH438" s="5">
        <v>0</v>
      </c>
      <c r="AI438" s="5">
        <v>0</v>
      </c>
      <c r="AJ438" s="5">
        <v>0</v>
      </c>
      <c r="AK438" s="5">
        <v>0</v>
      </c>
      <c r="AL438" s="5">
        <v>0</v>
      </c>
      <c r="AM438" s="5">
        <v>0</v>
      </c>
      <c r="AN438" s="5">
        <v>0</v>
      </c>
      <c r="AO438" s="5">
        <v>0</v>
      </c>
      <c r="AP438" s="5">
        <v>0</v>
      </c>
      <c r="AQ438" s="5">
        <v>0</v>
      </c>
      <c r="AR438" s="5">
        <v>0</v>
      </c>
      <c r="AS438" s="5">
        <v>0</v>
      </c>
      <c r="AT438" s="5">
        <v>0</v>
      </c>
      <c r="AU438" s="5">
        <v>0</v>
      </c>
      <c r="AV438" s="5">
        <v>0</v>
      </c>
      <c r="AW438" s="5">
        <v>0</v>
      </c>
      <c r="AX438" s="5">
        <v>0</v>
      </c>
      <c r="AY438" s="5">
        <v>0</v>
      </c>
      <c r="AZ438" s="5">
        <v>0</v>
      </c>
      <c r="BA438" s="5">
        <v>0</v>
      </c>
      <c r="BB438" s="5">
        <v>0</v>
      </c>
      <c r="BC438" s="5">
        <v>0</v>
      </c>
      <c r="BD438" s="5">
        <v>0</v>
      </c>
      <c r="BE438" s="5">
        <v>0</v>
      </c>
      <c r="BF438" s="5">
        <v>0</v>
      </c>
      <c r="BG438" s="5">
        <v>0</v>
      </c>
      <c r="BH438" s="5">
        <v>0</v>
      </c>
      <c r="BI438" s="5">
        <v>0</v>
      </c>
      <c r="BJ438" s="5">
        <v>0</v>
      </c>
      <c r="BK438" s="5">
        <f>-BM371*$C$357/2</f>
        <v>-6.260016025641026E-3</v>
      </c>
      <c r="BL438" s="5">
        <f>BM367-BM369/2</f>
        <v>0.25146484375</v>
      </c>
      <c r="BM438" s="5">
        <v>0</v>
      </c>
      <c r="BN438" s="5">
        <f>-2*BM367-BM371*$C$357+$C$355*BM367*$E$361</f>
        <v>-0.50078190133371436</v>
      </c>
      <c r="BO438" s="5">
        <f>BM371*$C$357/2</f>
        <v>6.260016025641026E-3</v>
      </c>
      <c r="BP438" s="5">
        <f>BM367+BM369/2</f>
        <v>0.23681640625</v>
      </c>
      <c r="BQ438" s="5">
        <v>0</v>
      </c>
      <c r="BR438" s="5">
        <v>0</v>
      </c>
      <c r="BS438" s="5">
        <v>0</v>
      </c>
      <c r="BT438" s="5">
        <v>0</v>
      </c>
      <c r="BU438" s="5">
        <v>0</v>
      </c>
      <c r="BV438" s="5">
        <v>0</v>
      </c>
      <c r="BW438" s="5">
        <v>0</v>
      </c>
      <c r="BX438" s="5">
        <v>0</v>
      </c>
      <c r="BY438" s="5">
        <v>0</v>
      </c>
      <c r="BZ438" s="5">
        <v>0</v>
      </c>
      <c r="CA438" s="5">
        <v>0</v>
      </c>
      <c r="CB438" s="5">
        <v>0</v>
      </c>
      <c r="CC438" s="5">
        <v>0</v>
      </c>
      <c r="CD438" s="5">
        <v>0</v>
      </c>
      <c r="CE438" s="5">
        <v>0</v>
      </c>
      <c r="CF438" s="5">
        <v>0</v>
      </c>
      <c r="CG438" s="5">
        <v>0</v>
      </c>
      <c r="CH438" s="5">
        <v>0</v>
      </c>
      <c r="CI438" s="5">
        <v>0</v>
      </c>
      <c r="CJ438" s="5">
        <v>0</v>
      </c>
    </row>
    <row r="439" spans="2:88" x14ac:dyDescent="0.25">
      <c r="B439" s="1" t="s">
        <v>148</v>
      </c>
      <c r="C439" s="5">
        <v>0</v>
      </c>
      <c r="D439" s="5">
        <v>0</v>
      </c>
      <c r="E439" s="5">
        <v>0</v>
      </c>
      <c r="F439" s="5">
        <v>0</v>
      </c>
      <c r="G439" s="5">
        <v>0</v>
      </c>
      <c r="H439" s="5">
        <v>0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0</v>
      </c>
      <c r="AC439" s="5">
        <v>0</v>
      </c>
      <c r="AD439" s="5">
        <v>0</v>
      </c>
      <c r="AE439" s="5">
        <v>0</v>
      </c>
      <c r="AF439" s="5">
        <v>0</v>
      </c>
      <c r="AG439" s="5">
        <v>0</v>
      </c>
      <c r="AH439" s="5">
        <v>0</v>
      </c>
      <c r="AI439" s="5">
        <v>0</v>
      </c>
      <c r="AJ439" s="5">
        <v>0</v>
      </c>
      <c r="AK439" s="5">
        <v>0</v>
      </c>
      <c r="AL439" s="5">
        <v>0</v>
      </c>
      <c r="AM439" s="5">
        <v>0</v>
      </c>
      <c r="AN439" s="5">
        <v>0</v>
      </c>
      <c r="AO439" s="5">
        <v>0</v>
      </c>
      <c r="AP439" s="5">
        <v>0</v>
      </c>
      <c r="AQ439" s="5">
        <v>0</v>
      </c>
      <c r="AR439" s="5">
        <v>0</v>
      </c>
      <c r="AS439" s="5">
        <v>0</v>
      </c>
      <c r="AT439" s="5">
        <v>0</v>
      </c>
      <c r="AU439" s="5">
        <v>0</v>
      </c>
      <c r="AV439" s="5">
        <v>0</v>
      </c>
      <c r="AW439" s="5">
        <v>0</v>
      </c>
      <c r="AX439" s="5">
        <v>0</v>
      </c>
      <c r="AY439" s="5">
        <v>0</v>
      </c>
      <c r="AZ439" s="5">
        <v>0</v>
      </c>
      <c r="BA439" s="5">
        <v>0</v>
      </c>
      <c r="BB439" s="5">
        <v>0</v>
      </c>
      <c r="BC439" s="5">
        <v>0</v>
      </c>
      <c r="BD439" s="5">
        <v>0</v>
      </c>
      <c r="BE439" s="5">
        <v>0</v>
      </c>
      <c r="BF439" s="5">
        <v>0</v>
      </c>
      <c r="BG439" s="5">
        <v>0</v>
      </c>
      <c r="BH439" s="5">
        <v>0</v>
      </c>
      <c r="BI439" s="5">
        <v>0</v>
      </c>
      <c r="BJ439" s="5">
        <v>0</v>
      </c>
      <c r="BK439" s="5">
        <v>0</v>
      </c>
      <c r="BL439" s="5">
        <v>0</v>
      </c>
      <c r="BM439" s="5">
        <f>-BO373*$C$357/2+BO371*$C$357</f>
        <v>1.2394831730769232E-2</v>
      </c>
      <c r="BN439" s="5">
        <f>BO371*$C$357/2</f>
        <v>6.1348157051282059E-3</v>
      </c>
      <c r="BO439" s="5">
        <f>-2*BO371*$C$357+BO371*$C$361</f>
        <v>-2.4536223923998207E-2</v>
      </c>
      <c r="BP439" s="5">
        <f>-BO373*$C$357</f>
        <v>2.5040064102564106E-4</v>
      </c>
      <c r="BQ439" s="5">
        <f>BO373*$C$357/2+BO371*$C$357</f>
        <v>1.2144431089743592E-2</v>
      </c>
      <c r="BR439" s="5">
        <f>-BO371*$C$357/2</f>
        <v>-6.1348157051282059E-3</v>
      </c>
      <c r="BS439" s="5">
        <v>0</v>
      </c>
      <c r="BT439" s="5">
        <v>0</v>
      </c>
      <c r="BU439" s="5">
        <v>0</v>
      </c>
      <c r="BV439" s="5">
        <v>0</v>
      </c>
      <c r="BW439" s="5">
        <v>0</v>
      </c>
      <c r="BX439" s="5">
        <v>0</v>
      </c>
      <c r="BY439" s="5">
        <v>0</v>
      </c>
      <c r="BZ439" s="5">
        <v>0</v>
      </c>
      <c r="CA439" s="5">
        <v>0</v>
      </c>
      <c r="CB439" s="5">
        <v>0</v>
      </c>
      <c r="CC439" s="5">
        <v>0</v>
      </c>
      <c r="CD439" s="5">
        <v>0</v>
      </c>
      <c r="CE439" s="5">
        <v>0</v>
      </c>
      <c r="CF439" s="5">
        <v>0</v>
      </c>
      <c r="CG439" s="5">
        <v>0</v>
      </c>
      <c r="CH439" s="5">
        <v>0</v>
      </c>
      <c r="CI439" s="5">
        <v>0</v>
      </c>
      <c r="CJ439" s="5">
        <v>0</v>
      </c>
    </row>
    <row r="440" spans="2:88" x14ac:dyDescent="0.25">
      <c r="B440" s="1" t="s">
        <v>149</v>
      </c>
      <c r="C440" s="5">
        <v>0</v>
      </c>
      <c r="D440" s="5">
        <v>0</v>
      </c>
      <c r="E440" s="5">
        <v>0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5">
        <v>0</v>
      </c>
      <c r="AD440" s="5">
        <v>0</v>
      </c>
      <c r="AE440" s="5">
        <v>0</v>
      </c>
      <c r="AF440" s="5">
        <v>0</v>
      </c>
      <c r="AG440" s="5">
        <v>0</v>
      </c>
      <c r="AH440" s="5">
        <v>0</v>
      </c>
      <c r="AI440" s="5">
        <v>0</v>
      </c>
      <c r="AJ440" s="5">
        <v>0</v>
      </c>
      <c r="AK440" s="5">
        <v>0</v>
      </c>
      <c r="AL440" s="5">
        <v>0</v>
      </c>
      <c r="AM440" s="5">
        <v>0</v>
      </c>
      <c r="AN440" s="5">
        <v>0</v>
      </c>
      <c r="AO440" s="5">
        <v>0</v>
      </c>
      <c r="AP440" s="5">
        <v>0</v>
      </c>
      <c r="AQ440" s="5">
        <v>0</v>
      </c>
      <c r="AR440" s="5">
        <v>0</v>
      </c>
      <c r="AS440" s="5">
        <v>0</v>
      </c>
      <c r="AT440" s="5">
        <v>0</v>
      </c>
      <c r="AU440" s="5">
        <v>0</v>
      </c>
      <c r="AV440" s="5">
        <v>0</v>
      </c>
      <c r="AW440" s="5">
        <v>0</v>
      </c>
      <c r="AX440" s="5">
        <v>0</v>
      </c>
      <c r="AY440" s="5">
        <v>0</v>
      </c>
      <c r="AZ440" s="5">
        <v>0</v>
      </c>
      <c r="BA440" s="5">
        <v>0</v>
      </c>
      <c r="BB440" s="5">
        <v>0</v>
      </c>
      <c r="BC440" s="5">
        <v>0</v>
      </c>
      <c r="BD440" s="5">
        <v>0</v>
      </c>
      <c r="BE440" s="5">
        <v>0</v>
      </c>
      <c r="BF440" s="5">
        <v>0</v>
      </c>
      <c r="BG440" s="5">
        <v>0</v>
      </c>
      <c r="BH440" s="5">
        <v>0</v>
      </c>
      <c r="BI440" s="5">
        <v>0</v>
      </c>
      <c r="BJ440" s="5">
        <v>0</v>
      </c>
      <c r="BK440" s="5">
        <v>0</v>
      </c>
      <c r="BL440" s="5">
        <v>0</v>
      </c>
      <c r="BM440" s="5">
        <f>-BO371*$C$357/2</f>
        <v>-6.1348157051282059E-3</v>
      </c>
      <c r="BN440" s="5">
        <f>BO367-BO369/2</f>
        <v>0.23681738281250006</v>
      </c>
      <c r="BO440" s="5">
        <v>0</v>
      </c>
      <c r="BP440" s="5">
        <f>-2*BO367-BO371*$C$357+$C$355*BO367*$E$361</f>
        <v>-0.47181779668392754</v>
      </c>
      <c r="BQ440" s="5">
        <f>BO371*$C$357/2</f>
        <v>6.1348157051282059E-3</v>
      </c>
      <c r="BR440" s="5">
        <f>BO367+BO369/2</f>
        <v>0.22274902343750005</v>
      </c>
      <c r="BS440" s="5">
        <v>0</v>
      </c>
      <c r="BT440" s="5">
        <v>0</v>
      </c>
      <c r="BU440" s="5">
        <v>0</v>
      </c>
      <c r="BV440" s="5">
        <v>0</v>
      </c>
      <c r="BW440" s="5">
        <v>0</v>
      </c>
      <c r="BX440" s="5">
        <v>0</v>
      </c>
      <c r="BY440" s="5">
        <v>0</v>
      </c>
      <c r="BZ440" s="5">
        <v>0</v>
      </c>
      <c r="CA440" s="5">
        <v>0</v>
      </c>
      <c r="CB440" s="5">
        <v>0</v>
      </c>
      <c r="CC440" s="5">
        <v>0</v>
      </c>
      <c r="CD440" s="5">
        <v>0</v>
      </c>
      <c r="CE440" s="5">
        <v>0</v>
      </c>
      <c r="CF440" s="5">
        <v>0</v>
      </c>
      <c r="CG440" s="5">
        <v>0</v>
      </c>
      <c r="CH440" s="5">
        <v>0</v>
      </c>
      <c r="CI440" s="5">
        <v>0</v>
      </c>
      <c r="CJ440" s="5">
        <v>0</v>
      </c>
    </row>
    <row r="441" spans="2:88" x14ac:dyDescent="0.25">
      <c r="B441" s="1" t="s">
        <v>150</v>
      </c>
      <c r="C441" s="5">
        <v>0</v>
      </c>
      <c r="D441" s="5">
        <v>0</v>
      </c>
      <c r="E441" s="5">
        <v>0</v>
      </c>
      <c r="F441" s="5">
        <v>0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5">
        <v>0</v>
      </c>
      <c r="AF441" s="5">
        <v>0</v>
      </c>
      <c r="AG441" s="5">
        <v>0</v>
      </c>
      <c r="AH441" s="5">
        <v>0</v>
      </c>
      <c r="AI441" s="5">
        <v>0</v>
      </c>
      <c r="AJ441" s="5">
        <v>0</v>
      </c>
      <c r="AK441" s="5">
        <v>0</v>
      </c>
      <c r="AL441" s="5">
        <v>0</v>
      </c>
      <c r="AM441" s="5">
        <v>0</v>
      </c>
      <c r="AN441" s="5">
        <v>0</v>
      </c>
      <c r="AO441" s="5">
        <v>0</v>
      </c>
      <c r="AP441" s="5">
        <v>0</v>
      </c>
      <c r="AQ441" s="5">
        <v>0</v>
      </c>
      <c r="AR441" s="5">
        <v>0</v>
      </c>
      <c r="AS441" s="5">
        <v>0</v>
      </c>
      <c r="AT441" s="5">
        <v>0</v>
      </c>
      <c r="AU441" s="5">
        <v>0</v>
      </c>
      <c r="AV441" s="5">
        <v>0</v>
      </c>
      <c r="AW441" s="5">
        <v>0</v>
      </c>
      <c r="AX441" s="5">
        <v>0</v>
      </c>
      <c r="AY441" s="5">
        <v>0</v>
      </c>
      <c r="AZ441" s="5">
        <v>0</v>
      </c>
      <c r="BA441" s="5">
        <v>0</v>
      </c>
      <c r="BB441" s="5">
        <v>0</v>
      </c>
      <c r="BC441" s="5">
        <v>0</v>
      </c>
      <c r="BD441" s="5">
        <v>0</v>
      </c>
      <c r="BE441" s="5">
        <v>0</v>
      </c>
      <c r="BF441" s="5">
        <v>0</v>
      </c>
      <c r="BG441" s="5">
        <v>0</v>
      </c>
      <c r="BH441" s="5">
        <v>0</v>
      </c>
      <c r="BI441" s="5">
        <v>0</v>
      </c>
      <c r="BJ441" s="5">
        <v>0</v>
      </c>
      <c r="BK441" s="5">
        <v>0</v>
      </c>
      <c r="BL441" s="5">
        <v>0</v>
      </c>
      <c r="BM441" s="5">
        <v>0</v>
      </c>
      <c r="BN441" s="5">
        <v>0</v>
      </c>
      <c r="BO441" s="5">
        <f>-BQ373*$C$357/2+BQ371*$C$357</f>
        <v>1.214443108974359E-2</v>
      </c>
      <c r="BP441" s="5">
        <f>BQ371*$C$357/2</f>
        <v>6.0096153846153849E-3</v>
      </c>
      <c r="BQ441" s="5">
        <f>-2*BQ371*$C$357+BQ371*$C$361</f>
        <v>-2.4035484660243141E-2</v>
      </c>
      <c r="BR441" s="5">
        <f>-BQ373*$C$357</f>
        <v>2.5040064102564106E-4</v>
      </c>
      <c r="BS441" s="5">
        <f>BQ373*$C$357/2+BQ371*$C$357</f>
        <v>1.189403044871795E-2</v>
      </c>
      <c r="BT441" s="5">
        <f>-BQ371*$C$357/2</f>
        <v>-6.0096153846153849E-3</v>
      </c>
      <c r="BU441" s="5">
        <v>0</v>
      </c>
      <c r="BV441" s="5">
        <v>0</v>
      </c>
      <c r="BW441" s="5">
        <v>0</v>
      </c>
      <c r="BX441" s="5">
        <v>0</v>
      </c>
      <c r="BY441" s="5">
        <v>0</v>
      </c>
      <c r="BZ441" s="5">
        <v>0</v>
      </c>
      <c r="CA441" s="5">
        <v>0</v>
      </c>
      <c r="CB441" s="5">
        <v>0</v>
      </c>
      <c r="CC441" s="5">
        <v>0</v>
      </c>
      <c r="CD441" s="5">
        <v>0</v>
      </c>
      <c r="CE441" s="5">
        <v>0</v>
      </c>
      <c r="CF441" s="5">
        <v>0</v>
      </c>
      <c r="CG441" s="5">
        <v>0</v>
      </c>
      <c r="CH441" s="5">
        <v>0</v>
      </c>
      <c r="CI441" s="5">
        <v>0</v>
      </c>
      <c r="CJ441" s="5">
        <v>0</v>
      </c>
    </row>
    <row r="442" spans="2:88" x14ac:dyDescent="0.25">
      <c r="B442" s="1" t="s">
        <v>151</v>
      </c>
      <c r="C442" s="5">
        <v>0</v>
      </c>
      <c r="D442" s="5">
        <v>0</v>
      </c>
      <c r="E442" s="5">
        <v>0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5">
        <v>0</v>
      </c>
      <c r="AD442" s="5">
        <v>0</v>
      </c>
      <c r="AE442" s="5">
        <v>0</v>
      </c>
      <c r="AF442" s="5">
        <v>0</v>
      </c>
      <c r="AG442" s="5">
        <v>0</v>
      </c>
      <c r="AH442" s="5">
        <v>0</v>
      </c>
      <c r="AI442" s="5">
        <v>0</v>
      </c>
      <c r="AJ442" s="5">
        <v>0</v>
      </c>
      <c r="AK442" s="5">
        <v>0</v>
      </c>
      <c r="AL442" s="5">
        <v>0</v>
      </c>
      <c r="AM442" s="5">
        <v>0</v>
      </c>
      <c r="AN442" s="5">
        <v>0</v>
      </c>
      <c r="AO442" s="5">
        <v>0</v>
      </c>
      <c r="AP442" s="5">
        <v>0</v>
      </c>
      <c r="AQ442" s="5">
        <v>0</v>
      </c>
      <c r="AR442" s="5">
        <v>0</v>
      </c>
      <c r="AS442" s="5">
        <v>0</v>
      </c>
      <c r="AT442" s="5">
        <v>0</v>
      </c>
      <c r="AU442" s="5">
        <v>0</v>
      </c>
      <c r="AV442" s="5">
        <v>0</v>
      </c>
      <c r="AW442" s="5">
        <v>0</v>
      </c>
      <c r="AX442" s="5">
        <v>0</v>
      </c>
      <c r="AY442" s="5">
        <v>0</v>
      </c>
      <c r="AZ442" s="5">
        <v>0</v>
      </c>
      <c r="BA442" s="5">
        <v>0</v>
      </c>
      <c r="BB442" s="5">
        <v>0</v>
      </c>
      <c r="BC442" s="5">
        <v>0</v>
      </c>
      <c r="BD442" s="5">
        <v>0</v>
      </c>
      <c r="BE442" s="5">
        <v>0</v>
      </c>
      <c r="BF442" s="5">
        <v>0</v>
      </c>
      <c r="BG442" s="5">
        <v>0</v>
      </c>
      <c r="BH442" s="5">
        <v>0</v>
      </c>
      <c r="BI442" s="5">
        <v>0</v>
      </c>
      <c r="BJ442" s="5">
        <v>0</v>
      </c>
      <c r="BK442" s="5">
        <v>0</v>
      </c>
      <c r="BL442" s="5">
        <v>0</v>
      </c>
      <c r="BM442" s="5">
        <v>0</v>
      </c>
      <c r="BN442" s="5">
        <v>0</v>
      </c>
      <c r="BO442" s="5">
        <f>-BQ371*$C$357/2</f>
        <v>-6.0096153846153849E-3</v>
      </c>
      <c r="BP442" s="5">
        <f>BQ367-BQ369/2</f>
        <v>0.22275</v>
      </c>
      <c r="BQ442" s="5">
        <v>0</v>
      </c>
      <c r="BR442" s="5">
        <f>-2*BQ367-BQ371*$C$357+$C$355*BQ367*$E$361</f>
        <v>-0.44400208395069279</v>
      </c>
      <c r="BS442" s="5">
        <f>BQ371*$C$357/2</f>
        <v>6.0096153846153849E-3</v>
      </c>
      <c r="BT442" s="5">
        <f>BQ367+BQ369/2</f>
        <v>0.20924999999999999</v>
      </c>
      <c r="BU442" s="5">
        <v>0</v>
      </c>
      <c r="BV442" s="5">
        <v>0</v>
      </c>
      <c r="BW442" s="5">
        <v>0</v>
      </c>
      <c r="BX442" s="5">
        <v>0</v>
      </c>
      <c r="BY442" s="5">
        <v>0</v>
      </c>
      <c r="BZ442" s="5">
        <v>0</v>
      </c>
      <c r="CA442" s="5">
        <v>0</v>
      </c>
      <c r="CB442" s="5">
        <v>0</v>
      </c>
      <c r="CC442" s="5">
        <v>0</v>
      </c>
      <c r="CD442" s="5">
        <v>0</v>
      </c>
      <c r="CE442" s="5">
        <v>0</v>
      </c>
      <c r="CF442" s="5">
        <v>0</v>
      </c>
      <c r="CG442" s="5">
        <v>0</v>
      </c>
      <c r="CH442" s="5">
        <v>0</v>
      </c>
      <c r="CI442" s="5">
        <v>0</v>
      </c>
      <c r="CJ442" s="5">
        <v>0</v>
      </c>
    </row>
    <row r="443" spans="2:88" x14ac:dyDescent="0.25">
      <c r="B443" s="1" t="s">
        <v>171</v>
      </c>
      <c r="C443" s="5">
        <v>0</v>
      </c>
      <c r="D443" s="5">
        <v>0</v>
      </c>
      <c r="E443" s="5">
        <v>0</v>
      </c>
      <c r="F443" s="5">
        <v>0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5">
        <v>0</v>
      </c>
      <c r="AD443" s="5">
        <v>0</v>
      </c>
      <c r="AE443" s="5">
        <v>0</v>
      </c>
      <c r="AF443" s="5">
        <v>0</v>
      </c>
      <c r="AG443" s="5">
        <v>0</v>
      </c>
      <c r="AH443" s="5">
        <v>0</v>
      </c>
      <c r="AI443" s="5">
        <v>0</v>
      </c>
      <c r="AJ443" s="5">
        <v>0</v>
      </c>
      <c r="AK443" s="5">
        <v>0</v>
      </c>
      <c r="AL443" s="5">
        <v>0</v>
      </c>
      <c r="AM443" s="5">
        <v>0</v>
      </c>
      <c r="AN443" s="5">
        <v>0</v>
      </c>
      <c r="AO443" s="5">
        <v>0</v>
      </c>
      <c r="AP443" s="5">
        <v>0</v>
      </c>
      <c r="AQ443" s="5">
        <v>0</v>
      </c>
      <c r="AR443" s="5">
        <v>0</v>
      </c>
      <c r="AS443" s="5">
        <v>0</v>
      </c>
      <c r="AT443" s="5">
        <v>0</v>
      </c>
      <c r="AU443" s="5">
        <v>0</v>
      </c>
      <c r="AV443" s="5">
        <v>0</v>
      </c>
      <c r="AW443" s="5">
        <v>0</v>
      </c>
      <c r="AX443" s="5">
        <v>0</v>
      </c>
      <c r="AY443" s="5">
        <v>0</v>
      </c>
      <c r="AZ443" s="5">
        <v>0</v>
      </c>
      <c r="BA443" s="5">
        <v>0</v>
      </c>
      <c r="BB443" s="5">
        <v>0</v>
      </c>
      <c r="BC443" s="5">
        <v>0</v>
      </c>
      <c r="BD443" s="5">
        <v>0</v>
      </c>
      <c r="BE443" s="5">
        <v>0</v>
      </c>
      <c r="BF443" s="5">
        <v>0</v>
      </c>
      <c r="BG443" s="5">
        <v>0</v>
      </c>
      <c r="BH443" s="5">
        <v>0</v>
      </c>
      <c r="BI443" s="5">
        <v>0</v>
      </c>
      <c r="BJ443" s="5">
        <v>0</v>
      </c>
      <c r="BK443" s="5">
        <v>0</v>
      </c>
      <c r="BL443" s="5">
        <v>0</v>
      </c>
      <c r="BM443" s="5">
        <v>0</v>
      </c>
      <c r="BN443" s="5">
        <v>0</v>
      </c>
      <c r="BO443" s="5">
        <v>0</v>
      </c>
      <c r="BP443" s="5">
        <v>0</v>
      </c>
      <c r="BQ443" s="5">
        <f>-BS373*$C$357/2+BS371*$C$357</f>
        <v>1.189403044871795E-2</v>
      </c>
      <c r="BR443" s="5">
        <f>BS371*$C$357/2</f>
        <v>5.8844150641025649E-3</v>
      </c>
      <c r="BS443" s="5">
        <f>-2*BS371*$C$357+BS371*$C$361</f>
        <v>-2.3534745396488074E-2</v>
      </c>
      <c r="BT443" s="5">
        <f>-BS373*$C$357</f>
        <v>2.5040064102564106E-4</v>
      </c>
      <c r="BU443" s="5">
        <f>BS373*$C$357/2+BS371*$C$357</f>
        <v>1.164362980769231E-2</v>
      </c>
      <c r="BV443" s="5">
        <f>-BS371*$C$357/2</f>
        <v>-5.8844150641025649E-3</v>
      </c>
      <c r="BW443" s="5">
        <v>0</v>
      </c>
      <c r="BX443" s="5">
        <v>0</v>
      </c>
      <c r="BY443" s="5">
        <v>0</v>
      </c>
      <c r="BZ443" s="5">
        <v>0</v>
      </c>
      <c r="CA443" s="5">
        <v>0</v>
      </c>
      <c r="CB443" s="5">
        <v>0</v>
      </c>
      <c r="CC443" s="5">
        <v>0</v>
      </c>
      <c r="CD443" s="5">
        <v>0</v>
      </c>
      <c r="CE443" s="5">
        <v>0</v>
      </c>
      <c r="CF443" s="5">
        <v>0</v>
      </c>
      <c r="CG443" s="5">
        <v>0</v>
      </c>
      <c r="CH443" s="5">
        <v>0</v>
      </c>
      <c r="CI443" s="5">
        <v>0</v>
      </c>
      <c r="CJ443" s="5">
        <v>0</v>
      </c>
    </row>
    <row r="444" spans="2:88" x14ac:dyDescent="0.25">
      <c r="B444" s="1" t="s">
        <v>172</v>
      </c>
      <c r="C444" s="5">
        <v>0</v>
      </c>
      <c r="D444" s="5">
        <v>0</v>
      </c>
      <c r="E444" s="5">
        <v>0</v>
      </c>
      <c r="F444" s="5">
        <v>0</v>
      </c>
      <c r="G444" s="5">
        <v>0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5">
        <v>0</v>
      </c>
      <c r="AC444" s="5">
        <v>0</v>
      </c>
      <c r="AD444" s="5">
        <v>0</v>
      </c>
      <c r="AE444" s="5">
        <v>0</v>
      </c>
      <c r="AF444" s="5">
        <v>0</v>
      </c>
      <c r="AG444" s="5">
        <v>0</v>
      </c>
      <c r="AH444" s="5">
        <v>0</v>
      </c>
      <c r="AI444" s="5">
        <v>0</v>
      </c>
      <c r="AJ444" s="5">
        <v>0</v>
      </c>
      <c r="AK444" s="5">
        <v>0</v>
      </c>
      <c r="AL444" s="5">
        <v>0</v>
      </c>
      <c r="AM444" s="5">
        <v>0</v>
      </c>
      <c r="AN444" s="5">
        <v>0</v>
      </c>
      <c r="AO444" s="5">
        <v>0</v>
      </c>
      <c r="AP444" s="5">
        <v>0</v>
      </c>
      <c r="AQ444" s="5">
        <v>0</v>
      </c>
      <c r="AR444" s="5">
        <v>0</v>
      </c>
      <c r="AS444" s="5">
        <v>0</v>
      </c>
      <c r="AT444" s="5">
        <v>0</v>
      </c>
      <c r="AU444" s="5">
        <v>0</v>
      </c>
      <c r="AV444" s="5">
        <v>0</v>
      </c>
      <c r="AW444" s="5">
        <v>0</v>
      </c>
      <c r="AX444" s="5">
        <v>0</v>
      </c>
      <c r="AY444" s="5">
        <v>0</v>
      </c>
      <c r="AZ444" s="5">
        <v>0</v>
      </c>
      <c r="BA444" s="5">
        <v>0</v>
      </c>
      <c r="BB444" s="5">
        <v>0</v>
      </c>
      <c r="BC444" s="5">
        <v>0</v>
      </c>
      <c r="BD444" s="5">
        <v>0</v>
      </c>
      <c r="BE444" s="5">
        <v>0</v>
      </c>
      <c r="BF444" s="5">
        <v>0</v>
      </c>
      <c r="BG444" s="5">
        <v>0</v>
      </c>
      <c r="BH444" s="5">
        <v>0</v>
      </c>
      <c r="BI444" s="5">
        <v>0</v>
      </c>
      <c r="BJ444" s="5">
        <v>0</v>
      </c>
      <c r="BK444" s="5">
        <v>0</v>
      </c>
      <c r="BL444" s="5">
        <v>0</v>
      </c>
      <c r="BM444" s="5">
        <v>0</v>
      </c>
      <c r="BN444" s="5">
        <v>0</v>
      </c>
      <c r="BO444" s="5">
        <v>0</v>
      </c>
      <c r="BP444" s="5">
        <v>0</v>
      </c>
      <c r="BQ444" s="5">
        <f>-BS371*$C$357/2</f>
        <v>-5.8844150641025649E-3</v>
      </c>
      <c r="BR444" s="5">
        <f>BS367-BS369/2</f>
        <v>0.20925097656250005</v>
      </c>
      <c r="BS444" s="5">
        <v>0</v>
      </c>
      <c r="BT444" s="5">
        <f>-2*BS367-BS371*$C$357+$C$355*BS367*$E$361</f>
        <v>-0.41731132656428493</v>
      </c>
      <c r="BU444" s="5">
        <f>BS371*$C$357/2</f>
        <v>5.8844150641025649E-3</v>
      </c>
      <c r="BV444" s="5">
        <f>BS367+BS369/2</f>
        <v>0.19630761718750003</v>
      </c>
      <c r="BW444" s="5">
        <v>0</v>
      </c>
      <c r="BX444" s="5">
        <v>0</v>
      </c>
      <c r="BY444" s="5">
        <v>0</v>
      </c>
      <c r="BZ444" s="5">
        <v>0</v>
      </c>
      <c r="CA444" s="5">
        <v>0</v>
      </c>
      <c r="CB444" s="5">
        <v>0</v>
      </c>
      <c r="CC444" s="5">
        <v>0</v>
      </c>
      <c r="CD444" s="5">
        <v>0</v>
      </c>
      <c r="CE444" s="5">
        <v>0</v>
      </c>
      <c r="CF444" s="5">
        <v>0</v>
      </c>
      <c r="CG444" s="5">
        <v>0</v>
      </c>
      <c r="CH444" s="5">
        <v>0</v>
      </c>
      <c r="CI444" s="5">
        <v>0</v>
      </c>
      <c r="CJ444" s="5">
        <v>0</v>
      </c>
    </row>
    <row r="445" spans="2:88" x14ac:dyDescent="0.25">
      <c r="B445" s="1" t="s">
        <v>173</v>
      </c>
      <c r="C445" s="5">
        <v>0</v>
      </c>
      <c r="D445" s="5">
        <v>0</v>
      </c>
      <c r="E445" s="5">
        <v>0</v>
      </c>
      <c r="F445" s="5">
        <v>0</v>
      </c>
      <c r="G445" s="5">
        <v>0</v>
      </c>
      <c r="H445" s="5">
        <v>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5">
        <v>0</v>
      </c>
      <c r="AD445" s="5">
        <v>0</v>
      </c>
      <c r="AE445" s="5">
        <v>0</v>
      </c>
      <c r="AF445" s="5">
        <v>0</v>
      </c>
      <c r="AG445" s="5">
        <v>0</v>
      </c>
      <c r="AH445" s="5">
        <v>0</v>
      </c>
      <c r="AI445" s="5">
        <v>0</v>
      </c>
      <c r="AJ445" s="5">
        <v>0</v>
      </c>
      <c r="AK445" s="5">
        <v>0</v>
      </c>
      <c r="AL445" s="5">
        <v>0</v>
      </c>
      <c r="AM445" s="5">
        <v>0</v>
      </c>
      <c r="AN445" s="5">
        <v>0</v>
      </c>
      <c r="AO445" s="5">
        <v>0</v>
      </c>
      <c r="AP445" s="5">
        <v>0</v>
      </c>
      <c r="AQ445" s="5">
        <v>0</v>
      </c>
      <c r="AR445" s="5">
        <v>0</v>
      </c>
      <c r="AS445" s="5">
        <v>0</v>
      </c>
      <c r="AT445" s="5">
        <v>0</v>
      </c>
      <c r="AU445" s="5">
        <v>0</v>
      </c>
      <c r="AV445" s="5">
        <v>0</v>
      </c>
      <c r="AW445" s="5">
        <v>0</v>
      </c>
      <c r="AX445" s="5">
        <v>0</v>
      </c>
      <c r="AY445" s="5">
        <v>0</v>
      </c>
      <c r="AZ445" s="5">
        <v>0</v>
      </c>
      <c r="BA445" s="5">
        <v>0</v>
      </c>
      <c r="BB445" s="5">
        <v>0</v>
      </c>
      <c r="BC445" s="5">
        <v>0</v>
      </c>
      <c r="BD445" s="5">
        <v>0</v>
      </c>
      <c r="BE445" s="5">
        <v>0</v>
      </c>
      <c r="BF445" s="5">
        <v>0</v>
      </c>
      <c r="BG445" s="5">
        <v>0</v>
      </c>
      <c r="BH445" s="5">
        <v>0</v>
      </c>
      <c r="BI445" s="5">
        <v>0</v>
      </c>
      <c r="BJ445" s="5">
        <v>0</v>
      </c>
      <c r="BK445" s="5">
        <v>0</v>
      </c>
      <c r="BL445" s="5">
        <v>0</v>
      </c>
      <c r="BM445" s="5">
        <v>0</v>
      </c>
      <c r="BN445" s="5">
        <v>0</v>
      </c>
      <c r="BO445" s="5">
        <v>0</v>
      </c>
      <c r="BP445" s="5">
        <v>0</v>
      </c>
      <c r="BQ445" s="5">
        <v>0</v>
      </c>
      <c r="BR445" s="5">
        <v>0</v>
      </c>
      <c r="BS445" s="5">
        <f>-BU373*$C$357/2+BU371*$C$357</f>
        <v>1.1643629807692308E-2</v>
      </c>
      <c r="BT445" s="5">
        <f>BU371*$C$357/2</f>
        <v>5.7592147435897439E-3</v>
      </c>
      <c r="BU445" s="5">
        <f>-2*BU371*$C$357+BU371*$C$361</f>
        <v>-2.3034006132733008E-2</v>
      </c>
      <c r="BV445" s="5">
        <f>-BU373*$C$357</f>
        <v>2.5040064102564106E-4</v>
      </c>
      <c r="BW445" s="5">
        <f>BU373*$C$357/2+BU371*$C$357</f>
        <v>1.1393229166666668E-2</v>
      </c>
      <c r="BX445" s="5">
        <f>-BU371*$C$357/2</f>
        <v>-5.7592147435897439E-3</v>
      </c>
      <c r="BY445" s="5">
        <v>0</v>
      </c>
      <c r="BZ445" s="5">
        <v>0</v>
      </c>
      <c r="CA445" s="5">
        <v>0</v>
      </c>
      <c r="CB445" s="5">
        <v>0</v>
      </c>
      <c r="CC445" s="5">
        <v>0</v>
      </c>
      <c r="CD445" s="5">
        <v>0</v>
      </c>
      <c r="CE445" s="5">
        <v>0</v>
      </c>
      <c r="CF445" s="5">
        <v>0</v>
      </c>
      <c r="CG445" s="5">
        <v>0</v>
      </c>
      <c r="CH445" s="5">
        <v>0</v>
      </c>
      <c r="CI445" s="5">
        <v>0</v>
      </c>
      <c r="CJ445" s="5">
        <v>0</v>
      </c>
    </row>
    <row r="446" spans="2:88" x14ac:dyDescent="0.25">
      <c r="B446" s="1" t="s">
        <v>174</v>
      </c>
      <c r="C446" s="5">
        <v>0</v>
      </c>
      <c r="D446" s="5">
        <v>0</v>
      </c>
      <c r="E446" s="5">
        <v>0</v>
      </c>
      <c r="F446" s="5">
        <v>0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5">
        <v>0</v>
      </c>
      <c r="AD446" s="5">
        <v>0</v>
      </c>
      <c r="AE446" s="5">
        <v>0</v>
      </c>
      <c r="AF446" s="5">
        <v>0</v>
      </c>
      <c r="AG446" s="5">
        <v>0</v>
      </c>
      <c r="AH446" s="5">
        <v>0</v>
      </c>
      <c r="AI446" s="5">
        <v>0</v>
      </c>
      <c r="AJ446" s="5">
        <v>0</v>
      </c>
      <c r="AK446" s="5">
        <v>0</v>
      </c>
      <c r="AL446" s="5">
        <v>0</v>
      </c>
      <c r="AM446" s="5">
        <v>0</v>
      </c>
      <c r="AN446" s="5">
        <v>0</v>
      </c>
      <c r="AO446" s="5">
        <v>0</v>
      </c>
      <c r="AP446" s="5">
        <v>0</v>
      </c>
      <c r="AQ446" s="5">
        <v>0</v>
      </c>
      <c r="AR446" s="5">
        <v>0</v>
      </c>
      <c r="AS446" s="5">
        <v>0</v>
      </c>
      <c r="AT446" s="5">
        <v>0</v>
      </c>
      <c r="AU446" s="5">
        <v>0</v>
      </c>
      <c r="AV446" s="5">
        <v>0</v>
      </c>
      <c r="AW446" s="5">
        <v>0</v>
      </c>
      <c r="AX446" s="5">
        <v>0</v>
      </c>
      <c r="AY446" s="5">
        <v>0</v>
      </c>
      <c r="AZ446" s="5">
        <v>0</v>
      </c>
      <c r="BA446" s="5">
        <v>0</v>
      </c>
      <c r="BB446" s="5">
        <v>0</v>
      </c>
      <c r="BC446" s="5">
        <v>0</v>
      </c>
      <c r="BD446" s="5">
        <v>0</v>
      </c>
      <c r="BE446" s="5">
        <v>0</v>
      </c>
      <c r="BF446" s="5">
        <v>0</v>
      </c>
      <c r="BG446" s="5">
        <v>0</v>
      </c>
      <c r="BH446" s="5">
        <v>0</v>
      </c>
      <c r="BI446" s="5">
        <v>0</v>
      </c>
      <c r="BJ446" s="5">
        <v>0</v>
      </c>
      <c r="BK446" s="5">
        <v>0</v>
      </c>
      <c r="BL446" s="5">
        <v>0</v>
      </c>
      <c r="BM446" s="5">
        <v>0</v>
      </c>
      <c r="BN446" s="5">
        <v>0</v>
      </c>
      <c r="BO446" s="5">
        <v>0</v>
      </c>
      <c r="BP446" s="5">
        <v>0</v>
      </c>
      <c r="BQ446" s="5">
        <v>0</v>
      </c>
      <c r="BR446" s="5">
        <v>0</v>
      </c>
      <c r="BS446" s="5">
        <f>-BU371*$C$357/2</f>
        <v>-5.7592147435897439E-3</v>
      </c>
      <c r="BT446" s="5">
        <f>BU367-BU369/2</f>
        <v>0.19630859374999995</v>
      </c>
      <c r="BU446" s="5">
        <v>0</v>
      </c>
      <c r="BV446" s="5">
        <f>-2*BU367-BU371*$C$357+$C$355*BU367*$E$361</f>
        <v>-0.39172208795497798</v>
      </c>
      <c r="BW446" s="5">
        <f>BU371*$C$357/2</f>
        <v>5.7592147435897439E-3</v>
      </c>
      <c r="BX446" s="5">
        <f>BU367+BU369/2</f>
        <v>0.18391015624999993</v>
      </c>
      <c r="BY446" s="5">
        <v>0</v>
      </c>
      <c r="BZ446" s="5">
        <v>0</v>
      </c>
      <c r="CA446" s="5">
        <v>0</v>
      </c>
      <c r="CB446" s="5">
        <v>0</v>
      </c>
      <c r="CC446" s="5">
        <v>0</v>
      </c>
      <c r="CD446" s="5">
        <v>0</v>
      </c>
      <c r="CE446" s="5">
        <v>0</v>
      </c>
      <c r="CF446" s="5">
        <v>0</v>
      </c>
      <c r="CG446" s="5">
        <v>0</v>
      </c>
      <c r="CH446" s="5">
        <v>0</v>
      </c>
      <c r="CI446" s="5">
        <v>0</v>
      </c>
      <c r="CJ446" s="5">
        <v>0</v>
      </c>
    </row>
    <row r="447" spans="2:88" x14ac:dyDescent="0.25">
      <c r="B447" s="1" t="s">
        <v>175</v>
      </c>
      <c r="C447" s="5">
        <v>0</v>
      </c>
      <c r="D447" s="5">
        <v>0</v>
      </c>
      <c r="E447" s="5">
        <v>0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5">
        <v>0</v>
      </c>
      <c r="AD447" s="5">
        <v>0</v>
      </c>
      <c r="AE447" s="5">
        <v>0</v>
      </c>
      <c r="AF447" s="5">
        <v>0</v>
      </c>
      <c r="AG447" s="5">
        <v>0</v>
      </c>
      <c r="AH447" s="5">
        <v>0</v>
      </c>
      <c r="AI447" s="5">
        <v>0</v>
      </c>
      <c r="AJ447" s="5">
        <v>0</v>
      </c>
      <c r="AK447" s="5">
        <v>0</v>
      </c>
      <c r="AL447" s="5">
        <v>0</v>
      </c>
      <c r="AM447" s="5">
        <v>0</v>
      </c>
      <c r="AN447" s="5">
        <v>0</v>
      </c>
      <c r="AO447" s="5">
        <v>0</v>
      </c>
      <c r="AP447" s="5">
        <v>0</v>
      </c>
      <c r="AQ447" s="5">
        <v>0</v>
      </c>
      <c r="AR447" s="5">
        <v>0</v>
      </c>
      <c r="AS447" s="5">
        <v>0</v>
      </c>
      <c r="AT447" s="5">
        <v>0</v>
      </c>
      <c r="AU447" s="5">
        <v>0</v>
      </c>
      <c r="AV447" s="5">
        <v>0</v>
      </c>
      <c r="AW447" s="5">
        <v>0</v>
      </c>
      <c r="AX447" s="5">
        <v>0</v>
      </c>
      <c r="AY447" s="5">
        <v>0</v>
      </c>
      <c r="AZ447" s="5">
        <v>0</v>
      </c>
      <c r="BA447" s="5">
        <v>0</v>
      </c>
      <c r="BB447" s="5">
        <v>0</v>
      </c>
      <c r="BC447" s="5">
        <v>0</v>
      </c>
      <c r="BD447" s="5">
        <v>0</v>
      </c>
      <c r="BE447" s="5">
        <v>0</v>
      </c>
      <c r="BF447" s="5">
        <v>0</v>
      </c>
      <c r="BG447" s="5">
        <v>0</v>
      </c>
      <c r="BH447" s="5">
        <v>0</v>
      </c>
      <c r="BI447" s="5">
        <v>0</v>
      </c>
      <c r="BJ447" s="5">
        <v>0</v>
      </c>
      <c r="BK447" s="5">
        <v>0</v>
      </c>
      <c r="BL447" s="5">
        <v>0</v>
      </c>
      <c r="BM447" s="5">
        <v>0</v>
      </c>
      <c r="BN447" s="5">
        <v>0</v>
      </c>
      <c r="BO447" s="5">
        <v>0</v>
      </c>
      <c r="BP447" s="5">
        <v>0</v>
      </c>
      <c r="BQ447" s="5">
        <v>0</v>
      </c>
      <c r="BR447" s="5">
        <v>0</v>
      </c>
      <c r="BS447" s="5">
        <v>0</v>
      </c>
      <c r="BT447" s="5">
        <v>0</v>
      </c>
      <c r="BU447" s="5">
        <f>-BW373*$C$357/2+BW371*$C$357</f>
        <v>1.1393229166666668E-2</v>
      </c>
      <c r="BV447" s="5">
        <f>BW371*$C$357/2</f>
        <v>5.6340144230769239E-3</v>
      </c>
      <c r="BW447" s="5">
        <f>-2*BW371*$C$357+BW371*$C$361</f>
        <v>-2.2533266868977945E-2</v>
      </c>
      <c r="BX447" s="5">
        <f>-BW373*$C$357</f>
        <v>2.5040064102564106E-4</v>
      </c>
      <c r="BY447" s="5">
        <f>BW373*$C$357/2+BW371*$C$357</f>
        <v>1.1142828525641028E-2</v>
      </c>
      <c r="BZ447" s="5">
        <f>-BW371*$C$357/2</f>
        <v>-5.6340144230769239E-3</v>
      </c>
      <c r="CA447" s="5">
        <v>0</v>
      </c>
      <c r="CB447" s="5">
        <v>0</v>
      </c>
      <c r="CC447" s="5">
        <v>0</v>
      </c>
      <c r="CD447" s="5">
        <v>0</v>
      </c>
      <c r="CE447" s="5">
        <v>0</v>
      </c>
      <c r="CF447" s="5">
        <v>0</v>
      </c>
      <c r="CG447" s="5">
        <v>0</v>
      </c>
      <c r="CH447" s="5">
        <v>0</v>
      </c>
      <c r="CI447" s="5">
        <v>0</v>
      </c>
      <c r="CJ447" s="5">
        <v>0</v>
      </c>
    </row>
    <row r="448" spans="2:88" x14ac:dyDescent="0.25">
      <c r="B448" s="1" t="s">
        <v>176</v>
      </c>
      <c r="C448" s="5">
        <v>0</v>
      </c>
      <c r="D448" s="5">
        <v>0</v>
      </c>
      <c r="E448" s="5">
        <v>0</v>
      </c>
      <c r="F448" s="5">
        <v>0</v>
      </c>
      <c r="G448" s="5">
        <v>0</v>
      </c>
      <c r="H448" s="5">
        <v>0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5">
        <v>0</v>
      </c>
      <c r="AD448" s="5">
        <v>0</v>
      </c>
      <c r="AE448" s="5">
        <v>0</v>
      </c>
      <c r="AF448" s="5">
        <v>0</v>
      </c>
      <c r="AG448" s="5">
        <v>0</v>
      </c>
      <c r="AH448" s="5">
        <v>0</v>
      </c>
      <c r="AI448" s="5">
        <v>0</v>
      </c>
      <c r="AJ448" s="5">
        <v>0</v>
      </c>
      <c r="AK448" s="5">
        <v>0</v>
      </c>
      <c r="AL448" s="5">
        <v>0</v>
      </c>
      <c r="AM448" s="5">
        <v>0</v>
      </c>
      <c r="AN448" s="5">
        <v>0</v>
      </c>
      <c r="AO448" s="5">
        <v>0</v>
      </c>
      <c r="AP448" s="5">
        <v>0</v>
      </c>
      <c r="AQ448" s="5">
        <v>0</v>
      </c>
      <c r="AR448" s="5">
        <v>0</v>
      </c>
      <c r="AS448" s="5">
        <v>0</v>
      </c>
      <c r="AT448" s="5">
        <v>0</v>
      </c>
      <c r="AU448" s="5">
        <v>0</v>
      </c>
      <c r="AV448" s="5">
        <v>0</v>
      </c>
      <c r="AW448" s="5">
        <v>0</v>
      </c>
      <c r="AX448" s="5">
        <v>0</v>
      </c>
      <c r="AY448" s="5">
        <v>0</v>
      </c>
      <c r="AZ448" s="5">
        <v>0</v>
      </c>
      <c r="BA448" s="5">
        <v>0</v>
      </c>
      <c r="BB448" s="5">
        <v>0</v>
      </c>
      <c r="BC448" s="5">
        <v>0</v>
      </c>
      <c r="BD448" s="5">
        <v>0</v>
      </c>
      <c r="BE448" s="5">
        <v>0</v>
      </c>
      <c r="BF448" s="5">
        <v>0</v>
      </c>
      <c r="BG448" s="5">
        <v>0</v>
      </c>
      <c r="BH448" s="5">
        <v>0</v>
      </c>
      <c r="BI448" s="5">
        <v>0</v>
      </c>
      <c r="BJ448" s="5">
        <v>0</v>
      </c>
      <c r="BK448" s="5">
        <v>0</v>
      </c>
      <c r="BL448" s="5">
        <v>0</v>
      </c>
      <c r="BM448" s="5">
        <v>0</v>
      </c>
      <c r="BN448" s="5">
        <v>0</v>
      </c>
      <c r="BO448" s="5">
        <v>0</v>
      </c>
      <c r="BP448" s="5">
        <v>0</v>
      </c>
      <c r="BQ448" s="5">
        <v>0</v>
      </c>
      <c r="BR448" s="5">
        <v>0</v>
      </c>
      <c r="BS448" s="5">
        <v>0</v>
      </c>
      <c r="BT448" s="5">
        <v>0</v>
      </c>
      <c r="BU448" s="5">
        <f>-BW371*$C$357/2</f>
        <v>-5.6340144230769239E-3</v>
      </c>
      <c r="BV448" s="5">
        <f>BW367-BW369/2</f>
        <v>0.18391113281249999</v>
      </c>
      <c r="BW448" s="5">
        <v>0</v>
      </c>
      <c r="BX448" s="5">
        <f>-2*BW367-BW371*$C$357+$C$355*BW367*$E$361</f>
        <v>-0.36721093155304702</v>
      </c>
      <c r="BY448" s="5">
        <f>BW371*$C$357/2</f>
        <v>5.6340144230769239E-3</v>
      </c>
      <c r="BZ448" s="5">
        <f>BW367+BW369/2</f>
        <v>0.17204589843750001</v>
      </c>
      <c r="CA448" s="5">
        <v>0</v>
      </c>
      <c r="CB448" s="5">
        <v>0</v>
      </c>
      <c r="CC448" s="5">
        <v>0</v>
      </c>
      <c r="CD448" s="5">
        <v>0</v>
      </c>
      <c r="CE448" s="5">
        <v>0</v>
      </c>
      <c r="CF448" s="5">
        <v>0</v>
      </c>
      <c r="CG448" s="5">
        <v>0</v>
      </c>
      <c r="CH448" s="5">
        <v>0</v>
      </c>
      <c r="CI448" s="5">
        <v>0</v>
      </c>
      <c r="CJ448" s="5">
        <v>0</v>
      </c>
    </row>
    <row r="449" spans="2:88" x14ac:dyDescent="0.25">
      <c r="B449" s="1" t="s">
        <v>177</v>
      </c>
      <c r="C449" s="5">
        <v>0</v>
      </c>
      <c r="D449" s="5">
        <v>0</v>
      </c>
      <c r="E449" s="5">
        <v>0</v>
      </c>
      <c r="F449" s="5">
        <v>0</v>
      </c>
      <c r="G449" s="5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5">
        <v>0</v>
      </c>
      <c r="AD449" s="5">
        <v>0</v>
      </c>
      <c r="AE449" s="5">
        <v>0</v>
      </c>
      <c r="AF449" s="5">
        <v>0</v>
      </c>
      <c r="AG449" s="5">
        <v>0</v>
      </c>
      <c r="AH449" s="5">
        <v>0</v>
      </c>
      <c r="AI449" s="5">
        <v>0</v>
      </c>
      <c r="AJ449" s="5">
        <v>0</v>
      </c>
      <c r="AK449" s="5">
        <v>0</v>
      </c>
      <c r="AL449" s="5">
        <v>0</v>
      </c>
      <c r="AM449" s="5">
        <v>0</v>
      </c>
      <c r="AN449" s="5">
        <v>0</v>
      </c>
      <c r="AO449" s="5">
        <v>0</v>
      </c>
      <c r="AP449" s="5">
        <v>0</v>
      </c>
      <c r="AQ449" s="5">
        <v>0</v>
      </c>
      <c r="AR449" s="5">
        <v>0</v>
      </c>
      <c r="AS449" s="5">
        <v>0</v>
      </c>
      <c r="AT449" s="5">
        <v>0</v>
      </c>
      <c r="AU449" s="5">
        <v>0</v>
      </c>
      <c r="AV449" s="5">
        <v>0</v>
      </c>
      <c r="AW449" s="5">
        <v>0</v>
      </c>
      <c r="AX449" s="5">
        <v>0</v>
      </c>
      <c r="AY449" s="5">
        <v>0</v>
      </c>
      <c r="AZ449" s="5">
        <v>0</v>
      </c>
      <c r="BA449" s="5">
        <v>0</v>
      </c>
      <c r="BB449" s="5">
        <v>0</v>
      </c>
      <c r="BC449" s="5">
        <v>0</v>
      </c>
      <c r="BD449" s="5">
        <v>0</v>
      </c>
      <c r="BE449" s="5">
        <v>0</v>
      </c>
      <c r="BF449" s="5">
        <v>0</v>
      </c>
      <c r="BG449" s="5">
        <v>0</v>
      </c>
      <c r="BH449" s="5">
        <v>0</v>
      </c>
      <c r="BI449" s="5">
        <v>0</v>
      </c>
      <c r="BJ449" s="5">
        <v>0</v>
      </c>
      <c r="BK449" s="5">
        <v>0</v>
      </c>
      <c r="BL449" s="5">
        <v>0</v>
      </c>
      <c r="BM449" s="5">
        <v>0</v>
      </c>
      <c r="BN449" s="5">
        <v>0</v>
      </c>
      <c r="BO449" s="5">
        <v>0</v>
      </c>
      <c r="BP449" s="5">
        <v>0</v>
      </c>
      <c r="BQ449" s="5">
        <v>0</v>
      </c>
      <c r="BR449" s="5">
        <v>0</v>
      </c>
      <c r="BS449" s="5">
        <v>0</v>
      </c>
      <c r="BT449" s="5">
        <v>0</v>
      </c>
      <c r="BU449" s="5">
        <v>0</v>
      </c>
      <c r="BV449" s="5">
        <v>0</v>
      </c>
      <c r="BW449" s="5">
        <f>-BY373*$C$357/2+BY371*$C$357</f>
        <v>1.1142828525641028E-2</v>
      </c>
      <c r="BX449" s="5">
        <f>BY371*$C$357/2</f>
        <v>5.5088141025641038E-3</v>
      </c>
      <c r="BY449" s="5">
        <f>-2*BY371*$C$357+BY371*$C$361</f>
        <v>-2.2032527605222882E-2</v>
      </c>
      <c r="BZ449" s="5">
        <f>-BY373*$C$357</f>
        <v>2.5040064102564106E-4</v>
      </c>
      <c r="CA449" s="5">
        <f>BY373*$C$357/2+BY371*$C$357</f>
        <v>1.0892427884615388E-2</v>
      </c>
      <c r="CB449" s="5">
        <f>-BY371*$C$357/2</f>
        <v>-5.5088141025641038E-3</v>
      </c>
      <c r="CC449" s="5">
        <v>0</v>
      </c>
      <c r="CD449" s="5">
        <v>0</v>
      </c>
      <c r="CE449" s="5">
        <v>0</v>
      </c>
      <c r="CF449" s="5">
        <v>0</v>
      </c>
      <c r="CG449" s="5">
        <v>0</v>
      </c>
      <c r="CH449" s="5">
        <v>0</v>
      </c>
      <c r="CI449" s="5">
        <v>0</v>
      </c>
      <c r="CJ449" s="5">
        <v>0</v>
      </c>
    </row>
    <row r="450" spans="2:88" x14ac:dyDescent="0.25">
      <c r="B450" s="1" t="s">
        <v>178</v>
      </c>
      <c r="C450" s="5">
        <v>0</v>
      </c>
      <c r="D450" s="5">
        <v>0</v>
      </c>
      <c r="E450" s="5">
        <v>0</v>
      </c>
      <c r="F450" s="5">
        <v>0</v>
      </c>
      <c r="G450" s="5">
        <v>0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5">
        <v>0</v>
      </c>
      <c r="AD450" s="5">
        <v>0</v>
      </c>
      <c r="AE450" s="5">
        <v>0</v>
      </c>
      <c r="AF450" s="5">
        <v>0</v>
      </c>
      <c r="AG450" s="5">
        <v>0</v>
      </c>
      <c r="AH450" s="5">
        <v>0</v>
      </c>
      <c r="AI450" s="5">
        <v>0</v>
      </c>
      <c r="AJ450" s="5">
        <v>0</v>
      </c>
      <c r="AK450" s="5">
        <v>0</v>
      </c>
      <c r="AL450" s="5">
        <v>0</v>
      </c>
      <c r="AM450" s="5">
        <v>0</v>
      </c>
      <c r="AN450" s="5">
        <v>0</v>
      </c>
      <c r="AO450" s="5">
        <v>0</v>
      </c>
      <c r="AP450" s="5">
        <v>0</v>
      </c>
      <c r="AQ450" s="5">
        <v>0</v>
      </c>
      <c r="AR450" s="5">
        <v>0</v>
      </c>
      <c r="AS450" s="5">
        <v>0</v>
      </c>
      <c r="AT450" s="5">
        <v>0</v>
      </c>
      <c r="AU450" s="5">
        <v>0</v>
      </c>
      <c r="AV450" s="5">
        <v>0</v>
      </c>
      <c r="AW450" s="5">
        <v>0</v>
      </c>
      <c r="AX450" s="5">
        <v>0</v>
      </c>
      <c r="AY450" s="5">
        <v>0</v>
      </c>
      <c r="AZ450" s="5">
        <v>0</v>
      </c>
      <c r="BA450" s="5">
        <v>0</v>
      </c>
      <c r="BB450" s="5">
        <v>0</v>
      </c>
      <c r="BC450" s="5">
        <v>0</v>
      </c>
      <c r="BD450" s="5">
        <v>0</v>
      </c>
      <c r="BE450" s="5">
        <v>0</v>
      </c>
      <c r="BF450" s="5">
        <v>0</v>
      </c>
      <c r="BG450" s="5">
        <v>0</v>
      </c>
      <c r="BH450" s="5">
        <v>0</v>
      </c>
      <c r="BI450" s="5">
        <v>0</v>
      </c>
      <c r="BJ450" s="5">
        <v>0</v>
      </c>
      <c r="BK450" s="5">
        <v>0</v>
      </c>
      <c r="BL450" s="5">
        <v>0</v>
      </c>
      <c r="BM450" s="5">
        <v>0</v>
      </c>
      <c r="BN450" s="5">
        <v>0</v>
      </c>
      <c r="BO450" s="5">
        <v>0</v>
      </c>
      <c r="BP450" s="5">
        <v>0</v>
      </c>
      <c r="BQ450" s="5">
        <v>0</v>
      </c>
      <c r="BR450" s="5">
        <v>0</v>
      </c>
      <c r="BS450" s="5">
        <v>0</v>
      </c>
      <c r="BT450" s="5">
        <v>0</v>
      </c>
      <c r="BU450" s="5">
        <v>0</v>
      </c>
      <c r="BV450" s="5">
        <v>0</v>
      </c>
      <c r="BW450" s="5">
        <f>-BY371*$C$357/2</f>
        <v>-5.5088141025641038E-3</v>
      </c>
      <c r="BX450" s="5">
        <f>BY367-BY369/2</f>
        <v>0.17204687500000004</v>
      </c>
      <c r="BY450" s="5">
        <v>0</v>
      </c>
      <c r="BZ450" s="5">
        <f>-2*BY367-BY371*$C$357+$C$355*BY367*$E$361</f>
        <v>-0.343754420788766</v>
      </c>
      <c r="CA450" s="5">
        <f>BY371*$C$357/2</f>
        <v>5.5088141025641038E-3</v>
      </c>
      <c r="CB450" s="5">
        <f>BY367+BY369/2</f>
        <v>0.16070312500000006</v>
      </c>
      <c r="CC450" s="5">
        <v>0</v>
      </c>
      <c r="CD450" s="5">
        <v>0</v>
      </c>
      <c r="CE450" s="5">
        <v>0</v>
      </c>
      <c r="CF450" s="5">
        <v>0</v>
      </c>
      <c r="CG450" s="5">
        <v>0</v>
      </c>
      <c r="CH450" s="5">
        <v>0</v>
      </c>
      <c r="CI450" s="5">
        <v>0</v>
      </c>
      <c r="CJ450" s="5">
        <v>0</v>
      </c>
    </row>
    <row r="451" spans="2:88" x14ac:dyDescent="0.25">
      <c r="B451" s="1" t="s">
        <v>179</v>
      </c>
      <c r="C451" s="5">
        <v>0</v>
      </c>
      <c r="D451" s="5">
        <v>0</v>
      </c>
      <c r="E451" s="5">
        <v>0</v>
      </c>
      <c r="F451" s="5">
        <v>0</v>
      </c>
      <c r="G451" s="5">
        <v>0</v>
      </c>
      <c r="H451" s="5">
        <v>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5">
        <v>0</v>
      </c>
      <c r="AC451" s="5">
        <v>0</v>
      </c>
      <c r="AD451" s="5">
        <v>0</v>
      </c>
      <c r="AE451" s="5">
        <v>0</v>
      </c>
      <c r="AF451" s="5">
        <v>0</v>
      </c>
      <c r="AG451" s="5">
        <v>0</v>
      </c>
      <c r="AH451" s="5">
        <v>0</v>
      </c>
      <c r="AI451" s="5">
        <v>0</v>
      </c>
      <c r="AJ451" s="5">
        <v>0</v>
      </c>
      <c r="AK451" s="5">
        <v>0</v>
      </c>
      <c r="AL451" s="5">
        <v>0</v>
      </c>
      <c r="AM451" s="5">
        <v>0</v>
      </c>
      <c r="AN451" s="5">
        <v>0</v>
      </c>
      <c r="AO451" s="5">
        <v>0</v>
      </c>
      <c r="AP451" s="5">
        <v>0</v>
      </c>
      <c r="AQ451" s="5">
        <v>0</v>
      </c>
      <c r="AR451" s="5">
        <v>0</v>
      </c>
      <c r="AS451" s="5">
        <v>0</v>
      </c>
      <c r="AT451" s="5">
        <v>0</v>
      </c>
      <c r="AU451" s="5">
        <v>0</v>
      </c>
      <c r="AV451" s="5">
        <v>0</v>
      </c>
      <c r="AW451" s="5">
        <v>0</v>
      </c>
      <c r="AX451" s="5">
        <v>0</v>
      </c>
      <c r="AY451" s="5">
        <v>0</v>
      </c>
      <c r="AZ451" s="5">
        <v>0</v>
      </c>
      <c r="BA451" s="5">
        <v>0</v>
      </c>
      <c r="BB451" s="5">
        <v>0</v>
      </c>
      <c r="BC451" s="5">
        <v>0</v>
      </c>
      <c r="BD451" s="5">
        <v>0</v>
      </c>
      <c r="BE451" s="5">
        <v>0</v>
      </c>
      <c r="BF451" s="5">
        <v>0</v>
      </c>
      <c r="BG451" s="5">
        <v>0</v>
      </c>
      <c r="BH451" s="5">
        <v>0</v>
      </c>
      <c r="BI451" s="5">
        <v>0</v>
      </c>
      <c r="BJ451" s="5">
        <v>0</v>
      </c>
      <c r="BK451" s="5">
        <v>0</v>
      </c>
      <c r="BL451" s="5">
        <v>0</v>
      </c>
      <c r="BM451" s="5">
        <v>0</v>
      </c>
      <c r="BN451" s="5">
        <v>0</v>
      </c>
      <c r="BO451" s="5">
        <v>0</v>
      </c>
      <c r="BP451" s="5">
        <v>0</v>
      </c>
      <c r="BQ451" s="5">
        <v>0</v>
      </c>
      <c r="BR451" s="5">
        <v>0</v>
      </c>
      <c r="BS451" s="5">
        <v>0</v>
      </c>
      <c r="BT451" s="5">
        <v>0</v>
      </c>
      <c r="BU451" s="5">
        <v>0</v>
      </c>
      <c r="BV451" s="5">
        <v>0</v>
      </c>
      <c r="BW451" s="5">
        <v>0</v>
      </c>
      <c r="BX451" s="5">
        <v>0</v>
      </c>
      <c r="BY451" s="5">
        <f>-CA373*$C$357/2+CA371*$C$357</f>
        <v>1.0892427884615384E-2</v>
      </c>
      <c r="BZ451" s="5">
        <f>CA371*$C$357/2</f>
        <v>5.383613782051282E-3</v>
      </c>
      <c r="CA451" s="5">
        <f>-2*CA371*$C$357+CA371*$C$361</f>
        <v>-2.1531788341467812E-2</v>
      </c>
      <c r="CB451" s="5">
        <f>-CA373*$C$357</f>
        <v>2.5040064102564106E-4</v>
      </c>
      <c r="CC451" s="5">
        <f>CA373*$C$357/2+CA371*$C$357</f>
        <v>1.0642027243589744E-2</v>
      </c>
      <c r="CD451" s="5">
        <f>-CA371*$C$357/2</f>
        <v>-5.383613782051282E-3</v>
      </c>
      <c r="CE451" s="5">
        <v>0</v>
      </c>
      <c r="CF451" s="5">
        <v>0</v>
      </c>
      <c r="CG451" s="5">
        <v>0</v>
      </c>
      <c r="CH451" s="5">
        <v>0</v>
      </c>
      <c r="CI451" s="5">
        <v>0</v>
      </c>
      <c r="CJ451" s="5">
        <v>0</v>
      </c>
    </row>
    <row r="452" spans="2:88" x14ac:dyDescent="0.25">
      <c r="B452" s="1" t="s">
        <v>180</v>
      </c>
      <c r="C452" s="5">
        <v>0</v>
      </c>
      <c r="D452" s="5">
        <v>0</v>
      </c>
      <c r="E452" s="5">
        <v>0</v>
      </c>
      <c r="F452" s="5">
        <v>0</v>
      </c>
      <c r="G452" s="5">
        <v>0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5">
        <v>0</v>
      </c>
      <c r="AD452" s="5">
        <v>0</v>
      </c>
      <c r="AE452" s="5">
        <v>0</v>
      </c>
      <c r="AF452" s="5">
        <v>0</v>
      </c>
      <c r="AG452" s="5">
        <v>0</v>
      </c>
      <c r="AH452" s="5">
        <v>0</v>
      </c>
      <c r="AI452" s="5">
        <v>0</v>
      </c>
      <c r="AJ452" s="5">
        <v>0</v>
      </c>
      <c r="AK452" s="5">
        <v>0</v>
      </c>
      <c r="AL452" s="5">
        <v>0</v>
      </c>
      <c r="AM452" s="5">
        <v>0</v>
      </c>
      <c r="AN452" s="5">
        <v>0</v>
      </c>
      <c r="AO452" s="5">
        <v>0</v>
      </c>
      <c r="AP452" s="5">
        <v>0</v>
      </c>
      <c r="AQ452" s="5">
        <v>0</v>
      </c>
      <c r="AR452" s="5">
        <v>0</v>
      </c>
      <c r="AS452" s="5">
        <v>0</v>
      </c>
      <c r="AT452" s="5">
        <v>0</v>
      </c>
      <c r="AU452" s="5">
        <v>0</v>
      </c>
      <c r="AV452" s="5">
        <v>0</v>
      </c>
      <c r="AW452" s="5">
        <v>0</v>
      </c>
      <c r="AX452" s="5">
        <v>0</v>
      </c>
      <c r="AY452" s="5">
        <v>0</v>
      </c>
      <c r="AZ452" s="5">
        <v>0</v>
      </c>
      <c r="BA452" s="5">
        <v>0</v>
      </c>
      <c r="BB452" s="5">
        <v>0</v>
      </c>
      <c r="BC452" s="5">
        <v>0</v>
      </c>
      <c r="BD452" s="5">
        <v>0</v>
      </c>
      <c r="BE452" s="5">
        <v>0</v>
      </c>
      <c r="BF452" s="5">
        <v>0</v>
      </c>
      <c r="BG452" s="5">
        <v>0</v>
      </c>
      <c r="BH452" s="5">
        <v>0</v>
      </c>
      <c r="BI452" s="5">
        <v>0</v>
      </c>
      <c r="BJ452" s="5">
        <v>0</v>
      </c>
      <c r="BK452" s="5">
        <v>0</v>
      </c>
      <c r="BL452" s="5">
        <v>0</v>
      </c>
      <c r="BM452" s="5">
        <v>0</v>
      </c>
      <c r="BN452" s="5">
        <v>0</v>
      </c>
      <c r="BO452" s="5">
        <v>0</v>
      </c>
      <c r="BP452" s="5">
        <v>0</v>
      </c>
      <c r="BQ452" s="5">
        <v>0</v>
      </c>
      <c r="BR452" s="5">
        <v>0</v>
      </c>
      <c r="BS452" s="5">
        <v>0</v>
      </c>
      <c r="BT452" s="5">
        <v>0</v>
      </c>
      <c r="BU452" s="5">
        <v>0</v>
      </c>
      <c r="BV452" s="5">
        <v>0</v>
      </c>
      <c r="BW452" s="5">
        <v>0</v>
      </c>
      <c r="BX452" s="5">
        <v>0</v>
      </c>
      <c r="BY452" s="5">
        <f>-CA371*$C$357/2</f>
        <v>-5.383613782051282E-3</v>
      </c>
      <c r="BZ452" s="5">
        <f>CA367-CA369/2</f>
        <v>0.16070410156249998</v>
      </c>
      <c r="CA452" s="5">
        <v>0</v>
      </c>
      <c r="CB452" s="5">
        <f>-2*CA367-CA371*$C$357+$C$355*CA367*$E$361</f>
        <v>-0.3213291190924093</v>
      </c>
      <c r="CC452" s="5">
        <f>CA371*$C$357/2</f>
        <v>5.383613782051282E-3</v>
      </c>
      <c r="CD452" s="5">
        <f>CA367+CA369/2</f>
        <v>0.14987011718749998</v>
      </c>
      <c r="CE452" s="5">
        <v>0</v>
      </c>
      <c r="CF452" s="5">
        <v>0</v>
      </c>
      <c r="CG452" s="5">
        <v>0</v>
      </c>
      <c r="CH452" s="5">
        <v>0</v>
      </c>
      <c r="CI452" s="5">
        <v>0</v>
      </c>
      <c r="CJ452" s="5">
        <v>0</v>
      </c>
    </row>
    <row r="453" spans="2:88" x14ac:dyDescent="0.25">
      <c r="B453" s="1" t="s">
        <v>181</v>
      </c>
      <c r="C453" s="5">
        <v>0</v>
      </c>
      <c r="D453" s="5">
        <v>0</v>
      </c>
      <c r="E453" s="5">
        <v>0</v>
      </c>
      <c r="F453" s="5">
        <v>0</v>
      </c>
      <c r="G453" s="5">
        <v>0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5">
        <v>0</v>
      </c>
      <c r="AC453" s="5">
        <v>0</v>
      </c>
      <c r="AD453" s="5">
        <v>0</v>
      </c>
      <c r="AE453" s="5">
        <v>0</v>
      </c>
      <c r="AF453" s="5">
        <v>0</v>
      </c>
      <c r="AG453" s="5">
        <v>0</v>
      </c>
      <c r="AH453" s="5">
        <v>0</v>
      </c>
      <c r="AI453" s="5">
        <v>0</v>
      </c>
      <c r="AJ453" s="5">
        <v>0</v>
      </c>
      <c r="AK453" s="5">
        <v>0</v>
      </c>
      <c r="AL453" s="5">
        <v>0</v>
      </c>
      <c r="AM453" s="5">
        <v>0</v>
      </c>
      <c r="AN453" s="5">
        <v>0</v>
      </c>
      <c r="AO453" s="5">
        <v>0</v>
      </c>
      <c r="AP453" s="5">
        <v>0</v>
      </c>
      <c r="AQ453" s="5">
        <v>0</v>
      </c>
      <c r="AR453" s="5">
        <v>0</v>
      </c>
      <c r="AS453" s="5">
        <v>0</v>
      </c>
      <c r="AT453" s="5">
        <v>0</v>
      </c>
      <c r="AU453" s="5">
        <v>0</v>
      </c>
      <c r="AV453" s="5">
        <v>0</v>
      </c>
      <c r="AW453" s="5">
        <v>0</v>
      </c>
      <c r="AX453" s="5">
        <v>0</v>
      </c>
      <c r="AY453" s="5">
        <v>0</v>
      </c>
      <c r="AZ453" s="5">
        <v>0</v>
      </c>
      <c r="BA453" s="5">
        <v>0</v>
      </c>
      <c r="BB453" s="5">
        <v>0</v>
      </c>
      <c r="BC453" s="5">
        <v>0</v>
      </c>
      <c r="BD453" s="5">
        <v>0</v>
      </c>
      <c r="BE453" s="5">
        <v>0</v>
      </c>
      <c r="BF453" s="5">
        <v>0</v>
      </c>
      <c r="BG453" s="5">
        <v>0</v>
      </c>
      <c r="BH453" s="5">
        <v>0</v>
      </c>
      <c r="BI453" s="5">
        <v>0</v>
      </c>
      <c r="BJ453" s="5">
        <v>0</v>
      </c>
      <c r="BK453" s="5">
        <v>0</v>
      </c>
      <c r="BL453" s="5">
        <v>0</v>
      </c>
      <c r="BM453" s="5">
        <v>0</v>
      </c>
      <c r="BN453" s="5">
        <v>0</v>
      </c>
      <c r="BO453" s="5">
        <v>0</v>
      </c>
      <c r="BP453" s="5">
        <v>0</v>
      </c>
      <c r="BQ453" s="5">
        <v>0</v>
      </c>
      <c r="BR453" s="5">
        <v>0</v>
      </c>
      <c r="BS453" s="5">
        <v>0</v>
      </c>
      <c r="BT453" s="5">
        <v>0</v>
      </c>
      <c r="BU453" s="5">
        <v>0</v>
      </c>
      <c r="BV453" s="5">
        <v>0</v>
      </c>
      <c r="BW453" s="5">
        <v>0</v>
      </c>
      <c r="BX453" s="5">
        <v>0</v>
      </c>
      <c r="BY453" s="5">
        <v>0</v>
      </c>
      <c r="BZ453" s="5">
        <v>0</v>
      </c>
      <c r="CA453" s="5">
        <f>-CC373*$C$357/2+CC371*$C$357</f>
        <v>1.0642027243589744E-2</v>
      </c>
      <c r="CB453" s="5">
        <f>CC371*$C$357/2</f>
        <v>5.2584134615384619E-3</v>
      </c>
      <c r="CC453" s="5">
        <f>-2*CC371*$C$357+CC371*$C$361</f>
        <v>-2.1031049077712749E-2</v>
      </c>
      <c r="CD453" s="5">
        <f>-CC373*$C$357</f>
        <v>2.5040064102564106E-4</v>
      </c>
      <c r="CE453" s="5">
        <f>CC373*$C$357/2+CC371*$C$357</f>
        <v>1.0391626602564104E-2</v>
      </c>
      <c r="CF453" s="5">
        <f>-CC371*$C$357/2</f>
        <v>-5.2584134615384619E-3</v>
      </c>
      <c r="CG453" s="5">
        <v>0</v>
      </c>
      <c r="CH453" s="5">
        <v>0</v>
      </c>
      <c r="CI453" s="5">
        <v>0</v>
      </c>
      <c r="CJ453" s="5">
        <v>0</v>
      </c>
    </row>
    <row r="454" spans="2:88" x14ac:dyDescent="0.25">
      <c r="B454" s="1" t="s">
        <v>182</v>
      </c>
      <c r="C454" s="5">
        <v>0</v>
      </c>
      <c r="D454" s="5">
        <v>0</v>
      </c>
      <c r="E454" s="5">
        <v>0</v>
      </c>
      <c r="F454" s="5">
        <v>0</v>
      </c>
      <c r="G454" s="5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5">
        <v>0</v>
      </c>
      <c r="AC454" s="5">
        <v>0</v>
      </c>
      <c r="AD454" s="5">
        <v>0</v>
      </c>
      <c r="AE454" s="5">
        <v>0</v>
      </c>
      <c r="AF454" s="5">
        <v>0</v>
      </c>
      <c r="AG454" s="5">
        <v>0</v>
      </c>
      <c r="AH454" s="5">
        <v>0</v>
      </c>
      <c r="AI454" s="5">
        <v>0</v>
      </c>
      <c r="AJ454" s="5">
        <v>0</v>
      </c>
      <c r="AK454" s="5">
        <v>0</v>
      </c>
      <c r="AL454" s="5">
        <v>0</v>
      </c>
      <c r="AM454" s="5">
        <v>0</v>
      </c>
      <c r="AN454" s="5">
        <v>0</v>
      </c>
      <c r="AO454" s="5">
        <v>0</v>
      </c>
      <c r="AP454" s="5">
        <v>0</v>
      </c>
      <c r="AQ454" s="5">
        <v>0</v>
      </c>
      <c r="AR454" s="5">
        <v>0</v>
      </c>
      <c r="AS454" s="5">
        <v>0</v>
      </c>
      <c r="AT454" s="5">
        <v>0</v>
      </c>
      <c r="AU454" s="5">
        <v>0</v>
      </c>
      <c r="AV454" s="5">
        <v>0</v>
      </c>
      <c r="AW454" s="5">
        <v>0</v>
      </c>
      <c r="AX454" s="5">
        <v>0</v>
      </c>
      <c r="AY454" s="5">
        <v>0</v>
      </c>
      <c r="AZ454" s="5">
        <v>0</v>
      </c>
      <c r="BA454" s="5">
        <v>0</v>
      </c>
      <c r="BB454" s="5">
        <v>0</v>
      </c>
      <c r="BC454" s="5">
        <v>0</v>
      </c>
      <c r="BD454" s="5">
        <v>0</v>
      </c>
      <c r="BE454" s="5">
        <v>0</v>
      </c>
      <c r="BF454" s="5">
        <v>0</v>
      </c>
      <c r="BG454" s="5">
        <v>0</v>
      </c>
      <c r="BH454" s="5">
        <v>0</v>
      </c>
      <c r="BI454" s="5">
        <v>0</v>
      </c>
      <c r="BJ454" s="5">
        <v>0</v>
      </c>
      <c r="BK454" s="5">
        <v>0</v>
      </c>
      <c r="BL454" s="5">
        <v>0</v>
      </c>
      <c r="BM454" s="5">
        <v>0</v>
      </c>
      <c r="BN454" s="5">
        <v>0</v>
      </c>
      <c r="BO454" s="5">
        <v>0</v>
      </c>
      <c r="BP454" s="5">
        <v>0</v>
      </c>
      <c r="BQ454" s="5">
        <v>0</v>
      </c>
      <c r="BR454" s="5">
        <v>0</v>
      </c>
      <c r="BS454" s="5">
        <v>0</v>
      </c>
      <c r="BT454" s="5">
        <v>0</v>
      </c>
      <c r="BU454" s="5">
        <v>0</v>
      </c>
      <c r="BV454" s="5">
        <v>0</v>
      </c>
      <c r="BW454" s="5">
        <v>0</v>
      </c>
      <c r="BX454" s="5">
        <v>0</v>
      </c>
      <c r="BY454" s="5">
        <v>0</v>
      </c>
      <c r="BZ454" s="5">
        <v>0</v>
      </c>
      <c r="CA454" s="5">
        <f>-CC371*$C$357/2</f>
        <v>-5.2584134615384619E-3</v>
      </c>
      <c r="CB454" s="5">
        <f>CC367-CC369/2</f>
        <v>0.14987109375000002</v>
      </c>
      <c r="CC454" s="5">
        <v>0</v>
      </c>
      <c r="CD454" s="5">
        <f>-2*CC367-CC371*$C$357+$C$355*CC367*$E$361</f>
        <v>-0.29991158989425171</v>
      </c>
      <c r="CE454" s="5">
        <f>CC371*$C$357/2</f>
        <v>5.2584134615384619E-3</v>
      </c>
      <c r="CF454" s="5">
        <f>CC367+CC369/2</f>
        <v>0.13953515625000001</v>
      </c>
      <c r="CG454" s="5">
        <v>0</v>
      </c>
      <c r="CH454" s="5">
        <v>0</v>
      </c>
      <c r="CI454" s="5">
        <v>0</v>
      </c>
      <c r="CJ454" s="5">
        <v>0</v>
      </c>
    </row>
    <row r="455" spans="2:88" x14ac:dyDescent="0.25">
      <c r="B455" s="1" t="s">
        <v>183</v>
      </c>
      <c r="C455" s="5">
        <v>0</v>
      </c>
      <c r="D455" s="5">
        <v>0</v>
      </c>
      <c r="E455" s="5">
        <v>0</v>
      </c>
      <c r="F455" s="5">
        <v>0</v>
      </c>
      <c r="G455" s="5">
        <v>0</v>
      </c>
      <c r="H455" s="5">
        <v>0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5">
        <v>0</v>
      </c>
      <c r="AC455" s="5">
        <v>0</v>
      </c>
      <c r="AD455" s="5">
        <v>0</v>
      </c>
      <c r="AE455" s="5">
        <v>0</v>
      </c>
      <c r="AF455" s="5">
        <v>0</v>
      </c>
      <c r="AG455" s="5">
        <v>0</v>
      </c>
      <c r="AH455" s="5">
        <v>0</v>
      </c>
      <c r="AI455" s="5">
        <v>0</v>
      </c>
      <c r="AJ455" s="5">
        <v>0</v>
      </c>
      <c r="AK455" s="5">
        <v>0</v>
      </c>
      <c r="AL455" s="5">
        <v>0</v>
      </c>
      <c r="AM455" s="5">
        <v>0</v>
      </c>
      <c r="AN455" s="5">
        <v>0</v>
      </c>
      <c r="AO455" s="5">
        <v>0</v>
      </c>
      <c r="AP455" s="5">
        <v>0</v>
      </c>
      <c r="AQ455" s="5">
        <v>0</v>
      </c>
      <c r="AR455" s="5">
        <v>0</v>
      </c>
      <c r="AS455" s="5">
        <v>0</v>
      </c>
      <c r="AT455" s="5">
        <v>0</v>
      </c>
      <c r="AU455" s="5">
        <v>0</v>
      </c>
      <c r="AV455" s="5">
        <v>0</v>
      </c>
      <c r="AW455" s="5">
        <v>0</v>
      </c>
      <c r="AX455" s="5">
        <v>0</v>
      </c>
      <c r="AY455" s="5">
        <v>0</v>
      </c>
      <c r="AZ455" s="5">
        <v>0</v>
      </c>
      <c r="BA455" s="5">
        <v>0</v>
      </c>
      <c r="BB455" s="5">
        <v>0</v>
      </c>
      <c r="BC455" s="5">
        <v>0</v>
      </c>
      <c r="BD455" s="5">
        <v>0</v>
      </c>
      <c r="BE455" s="5">
        <v>0</v>
      </c>
      <c r="BF455" s="5">
        <v>0</v>
      </c>
      <c r="BG455" s="5">
        <v>0</v>
      </c>
      <c r="BH455" s="5">
        <v>0</v>
      </c>
      <c r="BI455" s="5">
        <v>0</v>
      </c>
      <c r="BJ455" s="5">
        <v>0</v>
      </c>
      <c r="BK455" s="5">
        <v>0</v>
      </c>
      <c r="BL455" s="5">
        <v>0</v>
      </c>
      <c r="BM455" s="5">
        <v>0</v>
      </c>
      <c r="BN455" s="5">
        <v>0</v>
      </c>
      <c r="BO455" s="5">
        <v>0</v>
      </c>
      <c r="BP455" s="5">
        <v>0</v>
      </c>
      <c r="BQ455" s="5">
        <v>0</v>
      </c>
      <c r="BR455" s="5">
        <v>0</v>
      </c>
      <c r="BS455" s="5">
        <v>0</v>
      </c>
      <c r="BT455" s="5">
        <v>0</v>
      </c>
      <c r="BU455" s="5">
        <v>0</v>
      </c>
      <c r="BV455" s="5">
        <v>0</v>
      </c>
      <c r="BW455" s="5">
        <v>0</v>
      </c>
      <c r="BX455" s="5">
        <v>0</v>
      </c>
      <c r="BY455" s="5">
        <v>0</v>
      </c>
      <c r="BZ455" s="5">
        <v>0</v>
      </c>
      <c r="CA455" s="5">
        <v>0</v>
      </c>
      <c r="CB455" s="5">
        <v>0</v>
      </c>
      <c r="CC455" s="5">
        <f>-CE373*$C$357/2+CE371*$C$357</f>
        <v>1.0391626602564102E-2</v>
      </c>
      <c r="CD455" s="5">
        <f>CE371*$C$357/2</f>
        <v>5.133213141025641E-3</v>
      </c>
      <c r="CE455" s="5">
        <f>-2*CE371*$C$357+CE371*$C$361</f>
        <v>-2.0530309813957679E-2</v>
      </c>
      <c r="CF455" s="5">
        <f>-CE373*$C$357</f>
        <v>2.5040064102564106E-4</v>
      </c>
      <c r="CG455" s="5">
        <f>CE373*$C$357/2+CE371*$C$357</f>
        <v>1.0141225961538462E-2</v>
      </c>
      <c r="CH455" s="5">
        <f>-CE371*$C$357/2</f>
        <v>-5.133213141025641E-3</v>
      </c>
      <c r="CI455" s="5">
        <v>0</v>
      </c>
      <c r="CJ455" s="5">
        <v>0</v>
      </c>
    </row>
    <row r="456" spans="2:88" x14ac:dyDescent="0.25">
      <c r="B456" s="1" t="s">
        <v>184</v>
      </c>
      <c r="C456" s="5">
        <v>0</v>
      </c>
      <c r="D456" s="5">
        <v>0</v>
      </c>
      <c r="E456" s="5">
        <v>0</v>
      </c>
      <c r="F456" s="5">
        <v>0</v>
      </c>
      <c r="G456" s="5">
        <v>0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5">
        <v>0</v>
      </c>
      <c r="AC456" s="5">
        <v>0</v>
      </c>
      <c r="AD456" s="5">
        <v>0</v>
      </c>
      <c r="AE456" s="5">
        <v>0</v>
      </c>
      <c r="AF456" s="5">
        <v>0</v>
      </c>
      <c r="AG456" s="5">
        <v>0</v>
      </c>
      <c r="AH456" s="5">
        <v>0</v>
      </c>
      <c r="AI456" s="5">
        <v>0</v>
      </c>
      <c r="AJ456" s="5">
        <v>0</v>
      </c>
      <c r="AK456" s="5">
        <v>0</v>
      </c>
      <c r="AL456" s="5">
        <v>0</v>
      </c>
      <c r="AM456" s="5">
        <v>0</v>
      </c>
      <c r="AN456" s="5">
        <v>0</v>
      </c>
      <c r="AO456" s="5">
        <v>0</v>
      </c>
      <c r="AP456" s="5">
        <v>0</v>
      </c>
      <c r="AQ456" s="5">
        <v>0</v>
      </c>
      <c r="AR456" s="5">
        <v>0</v>
      </c>
      <c r="AS456" s="5">
        <v>0</v>
      </c>
      <c r="AT456" s="5">
        <v>0</v>
      </c>
      <c r="AU456" s="5">
        <v>0</v>
      </c>
      <c r="AV456" s="5">
        <v>0</v>
      </c>
      <c r="AW456" s="5">
        <v>0</v>
      </c>
      <c r="AX456" s="5">
        <v>0</v>
      </c>
      <c r="AY456" s="5">
        <v>0</v>
      </c>
      <c r="AZ456" s="5">
        <v>0</v>
      </c>
      <c r="BA456" s="5">
        <v>0</v>
      </c>
      <c r="BB456" s="5">
        <v>0</v>
      </c>
      <c r="BC456" s="5">
        <v>0</v>
      </c>
      <c r="BD456" s="5">
        <v>0</v>
      </c>
      <c r="BE456" s="5">
        <v>0</v>
      </c>
      <c r="BF456" s="5">
        <v>0</v>
      </c>
      <c r="BG456" s="5">
        <v>0</v>
      </c>
      <c r="BH456" s="5">
        <v>0</v>
      </c>
      <c r="BI456" s="5">
        <v>0</v>
      </c>
      <c r="BJ456" s="5">
        <v>0</v>
      </c>
      <c r="BK456" s="5">
        <v>0</v>
      </c>
      <c r="BL456" s="5">
        <v>0</v>
      </c>
      <c r="BM456" s="5">
        <v>0</v>
      </c>
      <c r="BN456" s="5">
        <v>0</v>
      </c>
      <c r="BO456" s="5">
        <v>0</v>
      </c>
      <c r="BP456" s="5">
        <v>0</v>
      </c>
      <c r="BQ456" s="5">
        <v>0</v>
      </c>
      <c r="BR456" s="5">
        <v>0</v>
      </c>
      <c r="BS456" s="5">
        <v>0</v>
      </c>
      <c r="BT456" s="5">
        <v>0</v>
      </c>
      <c r="BU456" s="5">
        <v>0</v>
      </c>
      <c r="BV456" s="5">
        <v>0</v>
      </c>
      <c r="BW456" s="5">
        <v>0</v>
      </c>
      <c r="BX456" s="5">
        <v>0</v>
      </c>
      <c r="BY456" s="5">
        <v>0</v>
      </c>
      <c r="BZ456" s="5">
        <v>0</v>
      </c>
      <c r="CA456" s="5">
        <v>0</v>
      </c>
      <c r="CB456" s="5">
        <v>0</v>
      </c>
      <c r="CC456" s="5">
        <f>-CE371*$C$357/2</f>
        <v>-5.133213141025641E-3</v>
      </c>
      <c r="CD456" s="5">
        <f>CE367-CE369/2</f>
        <v>0.13953613281249999</v>
      </c>
      <c r="CE456" s="5">
        <v>0</v>
      </c>
      <c r="CF456" s="5">
        <f>-2*CE367-CE371*$C$357+$C$355*CE367*$E$361</f>
        <v>-0.27947839662456736</v>
      </c>
      <c r="CG456" s="5">
        <f>CE371*$C$357/2</f>
        <v>5.133213141025641E-3</v>
      </c>
      <c r="CH456" s="5">
        <f>CE367+CE369/2</f>
        <v>0.12968652343749998</v>
      </c>
      <c r="CI456" s="5">
        <v>0</v>
      </c>
      <c r="CJ456" s="5">
        <v>0</v>
      </c>
    </row>
    <row r="457" spans="2:88" x14ac:dyDescent="0.25">
      <c r="B457" s="1" t="s">
        <v>185</v>
      </c>
      <c r="C457" s="5">
        <v>0</v>
      </c>
      <c r="D457" s="5">
        <v>0</v>
      </c>
      <c r="E457" s="5">
        <v>0</v>
      </c>
      <c r="F457" s="5">
        <v>0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5">
        <v>0</v>
      </c>
      <c r="AD457" s="5">
        <v>0</v>
      </c>
      <c r="AE457" s="5">
        <v>0</v>
      </c>
      <c r="AF457" s="5">
        <v>0</v>
      </c>
      <c r="AG457" s="5">
        <v>0</v>
      </c>
      <c r="AH457" s="5">
        <v>0</v>
      </c>
      <c r="AI457" s="5">
        <v>0</v>
      </c>
      <c r="AJ457" s="5">
        <v>0</v>
      </c>
      <c r="AK457" s="5">
        <v>0</v>
      </c>
      <c r="AL457" s="5">
        <v>0</v>
      </c>
      <c r="AM457" s="5">
        <v>0</v>
      </c>
      <c r="AN457" s="5">
        <v>0</v>
      </c>
      <c r="AO457" s="5">
        <v>0</v>
      </c>
      <c r="AP457" s="5">
        <v>0</v>
      </c>
      <c r="AQ457" s="5">
        <v>0</v>
      </c>
      <c r="AR457" s="5">
        <v>0</v>
      </c>
      <c r="AS457" s="5">
        <v>0</v>
      </c>
      <c r="AT457" s="5">
        <v>0</v>
      </c>
      <c r="AU457" s="5">
        <v>0</v>
      </c>
      <c r="AV457" s="5">
        <v>0</v>
      </c>
      <c r="AW457" s="5">
        <v>0</v>
      </c>
      <c r="AX457" s="5">
        <v>0</v>
      </c>
      <c r="AY457" s="5">
        <v>0</v>
      </c>
      <c r="AZ457" s="5">
        <v>0</v>
      </c>
      <c r="BA457" s="5">
        <v>0</v>
      </c>
      <c r="BB457" s="5">
        <v>0</v>
      </c>
      <c r="BC457" s="5">
        <v>0</v>
      </c>
      <c r="BD457" s="5">
        <v>0</v>
      </c>
      <c r="BE457" s="5">
        <v>0</v>
      </c>
      <c r="BF457" s="5">
        <v>0</v>
      </c>
      <c r="BG457" s="5">
        <v>0</v>
      </c>
      <c r="BH457" s="5">
        <v>0</v>
      </c>
      <c r="BI457" s="5">
        <v>0</v>
      </c>
      <c r="BJ457" s="5">
        <v>0</v>
      </c>
      <c r="BK457" s="5">
        <v>0</v>
      </c>
      <c r="BL457" s="5">
        <v>0</v>
      </c>
      <c r="BM457" s="5">
        <v>0</v>
      </c>
      <c r="BN457" s="5">
        <v>0</v>
      </c>
      <c r="BO457" s="5">
        <v>0</v>
      </c>
      <c r="BP457" s="5">
        <v>0</v>
      </c>
      <c r="BQ457" s="5">
        <v>0</v>
      </c>
      <c r="BR457" s="5">
        <v>0</v>
      </c>
      <c r="BS457" s="5">
        <v>0</v>
      </c>
      <c r="BT457" s="5">
        <v>0</v>
      </c>
      <c r="BU457" s="5">
        <v>0</v>
      </c>
      <c r="BV457" s="5">
        <v>0</v>
      </c>
      <c r="BW457" s="5">
        <v>0</v>
      </c>
      <c r="BX457" s="5">
        <v>0</v>
      </c>
      <c r="BY457" s="5">
        <v>0</v>
      </c>
      <c r="BZ457" s="5">
        <v>0</v>
      </c>
      <c r="CA457" s="5">
        <v>0</v>
      </c>
      <c r="CB457" s="5">
        <v>0</v>
      </c>
      <c r="CC457" s="5">
        <v>0</v>
      </c>
      <c r="CD457" s="5">
        <v>0</v>
      </c>
      <c r="CE457" s="5">
        <f>-CG373*$C$357/2+CG371*$C$357</f>
        <v>1.0141225961538462E-2</v>
      </c>
      <c r="CF457" s="5">
        <f>CG371*$C$357/2</f>
        <v>5.0080128205128209E-3</v>
      </c>
      <c r="CG457" s="5">
        <f>-2*CG371*$C$357+CG371*$C$361</f>
        <v>-2.0029570550202616E-2</v>
      </c>
      <c r="CH457" s="5">
        <f>-CG373*$C$357</f>
        <v>2.5040064102564106E-4</v>
      </c>
      <c r="CI457" s="5">
        <f>CG373*$C$357/2+CG371*$C$357</f>
        <v>9.8908253205128218E-3</v>
      </c>
      <c r="CJ457" s="5">
        <f>-CG371*$C$357/2</f>
        <v>-5.0080128205128209E-3</v>
      </c>
    </row>
    <row r="458" spans="2:88" x14ac:dyDescent="0.25">
      <c r="B458" s="1" t="s">
        <v>186</v>
      </c>
      <c r="C458" s="5">
        <v>0</v>
      </c>
      <c r="D458" s="5">
        <v>0</v>
      </c>
      <c r="E458" s="5">
        <v>0</v>
      </c>
      <c r="F458" s="5">
        <v>0</v>
      </c>
      <c r="G458" s="5">
        <v>0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5">
        <v>0</v>
      </c>
      <c r="AD458" s="5">
        <v>0</v>
      </c>
      <c r="AE458" s="5">
        <v>0</v>
      </c>
      <c r="AF458" s="5">
        <v>0</v>
      </c>
      <c r="AG458" s="5">
        <v>0</v>
      </c>
      <c r="AH458" s="5">
        <v>0</v>
      </c>
      <c r="AI458" s="5">
        <v>0</v>
      </c>
      <c r="AJ458" s="5">
        <v>0</v>
      </c>
      <c r="AK458" s="5">
        <v>0</v>
      </c>
      <c r="AL458" s="5">
        <v>0</v>
      </c>
      <c r="AM458" s="5">
        <v>0</v>
      </c>
      <c r="AN458" s="5">
        <v>0</v>
      </c>
      <c r="AO458" s="5">
        <v>0</v>
      </c>
      <c r="AP458" s="5">
        <v>0</v>
      </c>
      <c r="AQ458" s="5">
        <v>0</v>
      </c>
      <c r="AR458" s="5">
        <v>0</v>
      </c>
      <c r="AS458" s="5">
        <v>0</v>
      </c>
      <c r="AT458" s="5">
        <v>0</v>
      </c>
      <c r="AU458" s="5">
        <v>0</v>
      </c>
      <c r="AV458" s="5">
        <v>0</v>
      </c>
      <c r="AW458" s="5">
        <v>0</v>
      </c>
      <c r="AX458" s="5">
        <v>0</v>
      </c>
      <c r="AY458" s="5">
        <v>0</v>
      </c>
      <c r="AZ458" s="5">
        <v>0</v>
      </c>
      <c r="BA458" s="5">
        <v>0</v>
      </c>
      <c r="BB458" s="5">
        <v>0</v>
      </c>
      <c r="BC458" s="5">
        <v>0</v>
      </c>
      <c r="BD458" s="5">
        <v>0</v>
      </c>
      <c r="BE458" s="5">
        <v>0</v>
      </c>
      <c r="BF458" s="5">
        <v>0</v>
      </c>
      <c r="BG458" s="5">
        <v>0</v>
      </c>
      <c r="BH458" s="5">
        <v>0</v>
      </c>
      <c r="BI458" s="5">
        <v>0</v>
      </c>
      <c r="BJ458" s="5">
        <v>0</v>
      </c>
      <c r="BK458" s="5">
        <v>0</v>
      </c>
      <c r="BL458" s="5">
        <v>0</v>
      </c>
      <c r="BM458" s="5">
        <v>0</v>
      </c>
      <c r="BN458" s="5">
        <v>0</v>
      </c>
      <c r="BO458" s="5">
        <v>0</v>
      </c>
      <c r="BP458" s="5">
        <v>0</v>
      </c>
      <c r="BQ458" s="5">
        <v>0</v>
      </c>
      <c r="BR458" s="5">
        <v>0</v>
      </c>
      <c r="BS458" s="5">
        <v>0</v>
      </c>
      <c r="BT458" s="5">
        <v>0</v>
      </c>
      <c r="BU458" s="5">
        <v>0</v>
      </c>
      <c r="BV458" s="5">
        <v>0</v>
      </c>
      <c r="BW458" s="5">
        <v>0</v>
      </c>
      <c r="BX458" s="5">
        <v>0</v>
      </c>
      <c r="BY458" s="5">
        <v>0</v>
      </c>
      <c r="BZ458" s="5">
        <v>0</v>
      </c>
      <c r="CA458" s="5">
        <v>0</v>
      </c>
      <c r="CB458" s="5">
        <v>0</v>
      </c>
      <c r="CC458" s="5">
        <v>0</v>
      </c>
      <c r="CD458" s="5">
        <v>0</v>
      </c>
      <c r="CE458" s="5">
        <f>-CG371*$C$357/2</f>
        <v>-5.0080128205128209E-3</v>
      </c>
      <c r="CF458" s="5">
        <f>CG367-CG369/2</f>
        <v>0.12968750000000001</v>
      </c>
      <c r="CG458" s="5">
        <v>0</v>
      </c>
      <c r="CH458" s="5">
        <f>-2*CG367-CG371*$C$357+$C$355*CG367*$E$361</f>
        <v>-0.260006102713631</v>
      </c>
      <c r="CI458" s="5">
        <f>CG371*$C$357/2</f>
        <v>5.0080128205128209E-3</v>
      </c>
      <c r="CJ458" s="5">
        <f>CG367+CG369/2</f>
        <v>0.1203125</v>
      </c>
    </row>
    <row r="459" spans="2:88" x14ac:dyDescent="0.25">
      <c r="B459" s="1" t="s">
        <v>15</v>
      </c>
      <c r="C459" s="5">
        <v>0</v>
      </c>
      <c r="D459" s="5">
        <v>0</v>
      </c>
      <c r="E459" s="5">
        <v>1</v>
      </c>
      <c r="F459" s="5">
        <v>0</v>
      </c>
      <c r="G459" s="5">
        <v>0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5">
        <v>0</v>
      </c>
      <c r="AD459" s="5">
        <v>0</v>
      </c>
      <c r="AE459" s="5">
        <v>0</v>
      </c>
      <c r="AF459" s="5">
        <v>0</v>
      </c>
      <c r="AG459" s="5">
        <v>0</v>
      </c>
      <c r="AH459" s="5">
        <v>0</v>
      </c>
      <c r="AI459" s="5">
        <v>0</v>
      </c>
      <c r="AJ459" s="5">
        <v>0</v>
      </c>
      <c r="AK459" s="5">
        <v>0</v>
      </c>
      <c r="AL459" s="5">
        <v>0</v>
      </c>
      <c r="AM459" s="5">
        <v>0</v>
      </c>
      <c r="AN459" s="5">
        <v>0</v>
      </c>
      <c r="AO459" s="5">
        <v>0</v>
      </c>
      <c r="AP459" s="5">
        <v>0</v>
      </c>
      <c r="AQ459" s="5">
        <v>0</v>
      </c>
      <c r="AR459" s="5">
        <v>0</v>
      </c>
      <c r="AS459" s="5">
        <v>0</v>
      </c>
      <c r="AT459" s="5">
        <v>0</v>
      </c>
      <c r="AU459" s="5">
        <v>0</v>
      </c>
      <c r="AV459" s="5">
        <v>0</v>
      </c>
      <c r="AW459" s="5">
        <v>0</v>
      </c>
      <c r="AX459" s="5">
        <v>0</v>
      </c>
      <c r="AY459" s="5">
        <v>0</v>
      </c>
      <c r="AZ459" s="5">
        <v>0</v>
      </c>
      <c r="BA459" s="5">
        <v>0</v>
      </c>
      <c r="BB459" s="5">
        <v>0</v>
      </c>
      <c r="BC459" s="5">
        <v>0</v>
      </c>
      <c r="BD459" s="5">
        <v>0</v>
      </c>
      <c r="BE459" s="5">
        <v>0</v>
      </c>
      <c r="BF459" s="5">
        <v>0</v>
      </c>
      <c r="BG459" s="5">
        <v>0</v>
      </c>
      <c r="BH459" s="5">
        <v>0</v>
      </c>
      <c r="BI459" s="5">
        <v>0</v>
      </c>
      <c r="BJ459" s="5">
        <v>0</v>
      </c>
      <c r="BK459" s="5">
        <v>0</v>
      </c>
      <c r="BL459" s="5">
        <v>0</v>
      </c>
      <c r="BM459" s="5">
        <v>0</v>
      </c>
      <c r="BN459" s="5">
        <v>0</v>
      </c>
      <c r="BO459" s="5">
        <v>0</v>
      </c>
      <c r="BP459" s="5">
        <v>0</v>
      </c>
      <c r="BQ459" s="5">
        <v>0</v>
      </c>
      <c r="BR459" s="5">
        <v>0</v>
      </c>
      <c r="BS459" s="5">
        <v>0</v>
      </c>
      <c r="BT459" s="5">
        <v>0</v>
      </c>
      <c r="BU459" s="5">
        <v>0</v>
      </c>
      <c r="BV459" s="5">
        <v>0</v>
      </c>
      <c r="BW459" s="5">
        <v>0</v>
      </c>
      <c r="BX459" s="5">
        <v>0</v>
      </c>
      <c r="BY459" s="5">
        <v>0</v>
      </c>
      <c r="BZ459" s="5">
        <v>0</v>
      </c>
      <c r="CA459" s="5">
        <v>0</v>
      </c>
      <c r="CB459" s="5">
        <v>0</v>
      </c>
      <c r="CC459" s="5">
        <v>0</v>
      </c>
      <c r="CD459" s="5">
        <v>0</v>
      </c>
      <c r="CE459" s="5">
        <v>0</v>
      </c>
      <c r="CF459" s="5">
        <v>0</v>
      </c>
      <c r="CG459" s="5">
        <v>0</v>
      </c>
      <c r="CH459" s="5">
        <v>0</v>
      </c>
      <c r="CI459" s="5">
        <v>0</v>
      </c>
      <c r="CJ459" s="5">
        <v>0</v>
      </c>
    </row>
    <row r="460" spans="2:88" x14ac:dyDescent="0.25">
      <c r="B460" s="1" t="s">
        <v>16</v>
      </c>
      <c r="C460" s="5">
        <v>0</v>
      </c>
      <c r="D460" s="5">
        <v>0</v>
      </c>
      <c r="E460" s="5">
        <v>0</v>
      </c>
      <c r="F460" s="5">
        <v>1</v>
      </c>
      <c r="G460" s="5">
        <v>0</v>
      </c>
      <c r="H460" s="5">
        <v>0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5">
        <v>0</v>
      </c>
      <c r="AC460" s="5">
        <v>0</v>
      </c>
      <c r="AD460" s="5">
        <v>0</v>
      </c>
      <c r="AE460" s="5">
        <v>0</v>
      </c>
      <c r="AF460" s="5">
        <v>0</v>
      </c>
      <c r="AG460" s="5">
        <v>0</v>
      </c>
      <c r="AH460" s="5">
        <v>0</v>
      </c>
      <c r="AI460" s="5">
        <v>0</v>
      </c>
      <c r="AJ460" s="5">
        <v>0</v>
      </c>
      <c r="AK460" s="5">
        <v>0</v>
      </c>
      <c r="AL460" s="5">
        <v>0</v>
      </c>
      <c r="AM460" s="5">
        <v>0</v>
      </c>
      <c r="AN460" s="5">
        <v>0</v>
      </c>
      <c r="AO460" s="5">
        <v>0</v>
      </c>
      <c r="AP460" s="5">
        <v>0</v>
      </c>
      <c r="AQ460" s="5">
        <v>0</v>
      </c>
      <c r="AR460" s="5">
        <v>0</v>
      </c>
      <c r="AS460" s="5">
        <v>0</v>
      </c>
      <c r="AT460" s="5">
        <v>0</v>
      </c>
      <c r="AU460" s="5">
        <v>0</v>
      </c>
      <c r="AV460" s="5">
        <v>0</v>
      </c>
      <c r="AW460" s="5">
        <v>0</v>
      </c>
      <c r="AX460" s="5">
        <v>0</v>
      </c>
      <c r="AY460" s="5">
        <v>0</v>
      </c>
      <c r="AZ460" s="5">
        <v>0</v>
      </c>
      <c r="BA460" s="5">
        <v>0</v>
      </c>
      <c r="BB460" s="5">
        <v>0</v>
      </c>
      <c r="BC460" s="5">
        <v>0</v>
      </c>
      <c r="BD460" s="5">
        <v>0</v>
      </c>
      <c r="BE460" s="5">
        <v>0</v>
      </c>
      <c r="BF460" s="5">
        <v>0</v>
      </c>
      <c r="BG460" s="5">
        <v>0</v>
      </c>
      <c r="BH460" s="5">
        <v>0</v>
      </c>
      <c r="BI460" s="5">
        <v>0</v>
      </c>
      <c r="BJ460" s="5">
        <v>0</v>
      </c>
      <c r="BK460" s="5">
        <v>0</v>
      </c>
      <c r="BL460" s="5">
        <v>0</v>
      </c>
      <c r="BM460" s="5">
        <v>0</v>
      </c>
      <c r="BN460" s="5">
        <v>0</v>
      </c>
      <c r="BO460" s="5">
        <v>0</v>
      </c>
      <c r="BP460" s="5">
        <v>0</v>
      </c>
      <c r="BQ460" s="5">
        <v>0</v>
      </c>
      <c r="BR460" s="5">
        <v>0</v>
      </c>
      <c r="BS460" s="5">
        <v>0</v>
      </c>
      <c r="BT460" s="5">
        <v>0</v>
      </c>
      <c r="BU460" s="5">
        <v>0</v>
      </c>
      <c r="BV460" s="5">
        <v>0</v>
      </c>
      <c r="BW460" s="5">
        <v>0</v>
      </c>
      <c r="BX460" s="5">
        <v>0</v>
      </c>
      <c r="BY460" s="5">
        <v>0</v>
      </c>
      <c r="BZ460" s="5">
        <v>0</v>
      </c>
      <c r="CA460" s="5">
        <v>0</v>
      </c>
      <c r="CB460" s="5">
        <v>0</v>
      </c>
      <c r="CC460" s="5">
        <v>0</v>
      </c>
      <c r="CD460" s="5">
        <v>0</v>
      </c>
      <c r="CE460" s="5">
        <v>0</v>
      </c>
      <c r="CF460" s="5">
        <v>0</v>
      </c>
      <c r="CG460" s="5">
        <v>0</v>
      </c>
      <c r="CH460" s="5">
        <v>0</v>
      </c>
      <c r="CI460" s="5">
        <v>0</v>
      </c>
      <c r="CJ460" s="5">
        <v>0</v>
      </c>
    </row>
    <row r="461" spans="2:88" x14ac:dyDescent="0.25">
      <c r="B461" s="1" t="s">
        <v>187</v>
      </c>
      <c r="C461" s="5">
        <v>0</v>
      </c>
      <c r="D461" s="5">
        <v>0</v>
      </c>
      <c r="E461" s="5">
        <v>0</v>
      </c>
      <c r="F461" s="5">
        <v>0</v>
      </c>
      <c r="G461" s="5">
        <v>0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5">
        <v>0</v>
      </c>
      <c r="AC461" s="5">
        <v>0</v>
      </c>
      <c r="AD461" s="5">
        <v>0</v>
      </c>
      <c r="AE461" s="5">
        <v>0</v>
      </c>
      <c r="AF461" s="5">
        <v>0</v>
      </c>
      <c r="AG461" s="5">
        <v>0</v>
      </c>
      <c r="AH461" s="5">
        <v>0</v>
      </c>
      <c r="AI461" s="5">
        <v>0</v>
      </c>
      <c r="AJ461" s="5">
        <v>0</v>
      </c>
      <c r="AK461" s="5">
        <v>0</v>
      </c>
      <c r="AL461" s="5">
        <v>0</v>
      </c>
      <c r="AM461" s="5">
        <v>0</v>
      </c>
      <c r="AN461" s="5">
        <v>0</v>
      </c>
      <c r="AO461" s="5">
        <v>0</v>
      </c>
      <c r="AP461" s="5">
        <v>0</v>
      </c>
      <c r="AQ461" s="5">
        <v>0</v>
      </c>
      <c r="AR461" s="5">
        <v>0</v>
      </c>
      <c r="AS461" s="5">
        <v>0</v>
      </c>
      <c r="AT461" s="5">
        <v>0</v>
      </c>
      <c r="AU461" s="5">
        <v>0</v>
      </c>
      <c r="AV461" s="5">
        <v>0</v>
      </c>
      <c r="AW461" s="5">
        <v>0</v>
      </c>
      <c r="AX461" s="5">
        <v>0</v>
      </c>
      <c r="AY461" s="5">
        <v>0</v>
      </c>
      <c r="AZ461" s="5">
        <v>0</v>
      </c>
      <c r="BA461" s="5">
        <v>0</v>
      </c>
      <c r="BB461" s="5">
        <v>0</v>
      </c>
      <c r="BC461" s="5">
        <v>0</v>
      </c>
      <c r="BD461" s="5">
        <v>0</v>
      </c>
      <c r="BE461" s="5">
        <v>0</v>
      </c>
      <c r="BF461" s="5">
        <v>0</v>
      </c>
      <c r="BG461" s="5">
        <v>0</v>
      </c>
      <c r="BH461" s="5">
        <v>0</v>
      </c>
      <c r="BI461" s="5">
        <v>0</v>
      </c>
      <c r="BJ461" s="5">
        <v>0</v>
      </c>
      <c r="BK461" s="5">
        <v>0</v>
      </c>
      <c r="BL461" s="5">
        <v>0</v>
      </c>
      <c r="BM461" s="5">
        <v>0</v>
      </c>
      <c r="BN461" s="5">
        <v>0</v>
      </c>
      <c r="BO461" s="5">
        <v>0</v>
      </c>
      <c r="BP461" s="5">
        <v>0</v>
      </c>
      <c r="BQ461" s="5">
        <v>0</v>
      </c>
      <c r="BR461" s="5">
        <v>0</v>
      </c>
      <c r="BS461" s="5">
        <v>0</v>
      </c>
      <c r="BT461" s="5">
        <v>0</v>
      </c>
      <c r="BU461" s="5">
        <v>0</v>
      </c>
      <c r="BV461" s="5">
        <v>0</v>
      </c>
      <c r="BW461" s="5">
        <v>0</v>
      </c>
      <c r="BX461" s="5">
        <v>0</v>
      </c>
      <c r="BY461" s="5">
        <v>0</v>
      </c>
      <c r="BZ461" s="5">
        <v>0</v>
      </c>
      <c r="CA461" s="5">
        <v>0</v>
      </c>
      <c r="CB461" s="5">
        <v>0</v>
      </c>
      <c r="CC461" s="5">
        <v>0</v>
      </c>
      <c r="CD461" s="5">
        <v>0</v>
      </c>
      <c r="CE461" s="5">
        <v>0</v>
      </c>
      <c r="CF461" s="5">
        <v>1</v>
      </c>
      <c r="CG461" s="5">
        <v>0</v>
      </c>
      <c r="CH461" s="5">
        <v>0</v>
      </c>
      <c r="CI461" s="5">
        <v>0</v>
      </c>
      <c r="CJ461" s="5">
        <v>-1</v>
      </c>
    </row>
    <row r="462" spans="2:88" x14ac:dyDescent="0.25">
      <c r="B462" s="1" t="s">
        <v>188</v>
      </c>
      <c r="C462" s="5">
        <v>0</v>
      </c>
      <c r="D462" s="5">
        <v>0</v>
      </c>
      <c r="E462" s="5">
        <v>0</v>
      </c>
      <c r="F462" s="5">
        <v>0</v>
      </c>
      <c r="G462" s="5">
        <v>0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5">
        <v>0</v>
      </c>
      <c r="AD462" s="5">
        <v>0</v>
      </c>
      <c r="AE462" s="5">
        <v>0</v>
      </c>
      <c r="AF462" s="5">
        <v>0</v>
      </c>
      <c r="AG462" s="5">
        <v>0</v>
      </c>
      <c r="AH462" s="5">
        <v>0</v>
      </c>
      <c r="AI462" s="5">
        <v>0</v>
      </c>
      <c r="AJ462" s="5">
        <v>0</v>
      </c>
      <c r="AK462" s="5">
        <v>0</v>
      </c>
      <c r="AL462" s="5">
        <v>0</v>
      </c>
      <c r="AM462" s="5">
        <v>0</v>
      </c>
      <c r="AN462" s="5">
        <v>0</v>
      </c>
      <c r="AO462" s="5">
        <v>0</v>
      </c>
      <c r="AP462" s="5">
        <v>0</v>
      </c>
      <c r="AQ462" s="5">
        <v>0</v>
      </c>
      <c r="AR462" s="5">
        <v>0</v>
      </c>
      <c r="AS462" s="5">
        <v>0</v>
      </c>
      <c r="AT462" s="5">
        <v>0</v>
      </c>
      <c r="AU462" s="5">
        <v>0</v>
      </c>
      <c r="AV462" s="5">
        <v>0</v>
      </c>
      <c r="AW462" s="5">
        <v>0</v>
      </c>
      <c r="AX462" s="5">
        <v>0</v>
      </c>
      <c r="AY462" s="5">
        <v>0</v>
      </c>
      <c r="AZ462" s="5">
        <v>0</v>
      </c>
      <c r="BA462" s="5">
        <v>0</v>
      </c>
      <c r="BB462" s="5">
        <v>0</v>
      </c>
      <c r="BC462" s="5">
        <v>0</v>
      </c>
      <c r="BD462" s="5">
        <v>0</v>
      </c>
      <c r="BE462" s="5">
        <v>0</v>
      </c>
      <c r="BF462" s="5">
        <v>0</v>
      </c>
      <c r="BG462" s="5">
        <v>0</v>
      </c>
      <c r="BH462" s="5">
        <v>0</v>
      </c>
      <c r="BI462" s="5">
        <v>0</v>
      </c>
      <c r="BJ462" s="5">
        <v>0</v>
      </c>
      <c r="BK462" s="5">
        <v>0</v>
      </c>
      <c r="BL462" s="5">
        <v>0</v>
      </c>
      <c r="BM462" s="5">
        <v>0</v>
      </c>
      <c r="BN462" s="5">
        <v>0</v>
      </c>
      <c r="BO462" s="5">
        <v>0</v>
      </c>
      <c r="BP462" s="5">
        <v>0</v>
      </c>
      <c r="BQ462" s="5">
        <v>0</v>
      </c>
      <c r="BR462" s="5">
        <v>0</v>
      </c>
      <c r="BS462" s="5">
        <v>0</v>
      </c>
      <c r="BT462" s="5">
        <v>0</v>
      </c>
      <c r="BU462" s="5">
        <v>0</v>
      </c>
      <c r="BV462" s="5">
        <v>0</v>
      </c>
      <c r="BW462" s="5">
        <v>0</v>
      </c>
      <c r="BX462" s="5">
        <v>0</v>
      </c>
      <c r="BY462" s="5">
        <v>0</v>
      </c>
      <c r="BZ462" s="5">
        <v>0</v>
      </c>
      <c r="CA462" s="5">
        <v>0</v>
      </c>
      <c r="CB462" s="5">
        <v>0</v>
      </c>
      <c r="CC462" s="5">
        <v>0</v>
      </c>
      <c r="CD462" s="5">
        <v>0</v>
      </c>
      <c r="CE462" s="5">
        <v>-0.5</v>
      </c>
      <c r="CF462" s="5">
        <v>0</v>
      </c>
      <c r="CG462" s="5">
        <v>0</v>
      </c>
      <c r="CH462" s="5">
        <v>-1</v>
      </c>
      <c r="CI462" s="5">
        <v>0.5</v>
      </c>
      <c r="CJ462" s="5">
        <v>0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63489" r:id="rId4">
          <objectPr defaultSize="0" autoPict="0" r:id="rId5">
            <anchor moveWithCells="1" sizeWithCells="1">
              <from>
                <xdr:col>1</xdr:col>
                <xdr:colOff>247650</xdr:colOff>
                <xdr:row>20</xdr:row>
                <xdr:rowOff>123825</xdr:rowOff>
              </from>
              <to>
                <xdr:col>1</xdr:col>
                <xdr:colOff>723900</xdr:colOff>
                <xdr:row>22</xdr:row>
                <xdr:rowOff>47625</xdr:rowOff>
              </to>
            </anchor>
          </objectPr>
        </oleObject>
      </mc:Choice>
      <mc:Fallback>
        <oleObject progId="Equation.DSMT4" shapeId="63489" r:id="rId4"/>
      </mc:Fallback>
    </mc:AlternateContent>
    <mc:AlternateContent xmlns:mc="http://schemas.openxmlformats.org/markup-compatibility/2006">
      <mc:Choice Requires="x14">
        <oleObject progId="Equation.DSMT4" shapeId="63490" r:id="rId6">
          <objectPr defaultSize="0" autoPict="0" r:id="rId7">
            <anchor moveWithCells="1" sizeWithCells="1">
              <from>
                <xdr:col>1</xdr:col>
                <xdr:colOff>247650</xdr:colOff>
                <xdr:row>18</xdr:row>
                <xdr:rowOff>180975</xdr:rowOff>
              </from>
              <to>
                <xdr:col>1</xdr:col>
                <xdr:colOff>695325</xdr:colOff>
                <xdr:row>20</xdr:row>
                <xdr:rowOff>85725</xdr:rowOff>
              </to>
            </anchor>
          </objectPr>
        </oleObject>
      </mc:Choice>
      <mc:Fallback>
        <oleObject progId="Equation.DSMT4" shapeId="63490" r:id="rId6"/>
      </mc:Fallback>
    </mc:AlternateContent>
    <mc:AlternateContent xmlns:mc="http://schemas.openxmlformats.org/markup-compatibility/2006">
      <mc:Choice Requires="x14">
        <oleObject progId="Equation.DSMT4" shapeId="63491" r:id="rId8">
          <objectPr defaultSize="0" autoPict="0" r:id="rId9">
            <anchor moveWithCells="1" sizeWithCells="1">
              <from>
                <xdr:col>9</xdr:col>
                <xdr:colOff>114300</xdr:colOff>
                <xdr:row>5</xdr:row>
                <xdr:rowOff>0</xdr:rowOff>
              </from>
              <to>
                <xdr:col>16</xdr:col>
                <xdr:colOff>257175</xdr:colOff>
                <xdr:row>14</xdr:row>
                <xdr:rowOff>57150</xdr:rowOff>
              </to>
            </anchor>
          </objectPr>
        </oleObject>
      </mc:Choice>
      <mc:Fallback>
        <oleObject progId="Equation.DSMT4" shapeId="63491" r:id="rId8"/>
      </mc:Fallback>
    </mc:AlternateContent>
    <mc:AlternateContent xmlns:mc="http://schemas.openxmlformats.org/markup-compatibility/2006">
      <mc:Choice Requires="x14">
        <oleObject progId="Equation.DSMT4" shapeId="63492" r:id="rId10">
          <objectPr defaultSize="0" autoPict="0" r:id="rId11">
            <anchor moveWithCells="1" sizeWithCells="1">
              <from>
                <xdr:col>10</xdr:col>
                <xdr:colOff>628650</xdr:colOff>
                <xdr:row>15</xdr:row>
                <xdr:rowOff>76200</xdr:rowOff>
              </from>
              <to>
                <xdr:col>19</xdr:col>
                <xdr:colOff>542925</xdr:colOff>
                <xdr:row>30</xdr:row>
                <xdr:rowOff>28575</xdr:rowOff>
              </to>
            </anchor>
          </objectPr>
        </oleObject>
      </mc:Choice>
      <mc:Fallback>
        <oleObject progId="Equation.DSMT4" shapeId="63492" r:id="rId10"/>
      </mc:Fallback>
    </mc:AlternateContent>
    <mc:AlternateContent xmlns:mc="http://schemas.openxmlformats.org/markup-compatibility/2006">
      <mc:Choice Requires="x14">
        <oleObject progId="Equation.DSMT4" shapeId="63493" r:id="rId12">
          <objectPr defaultSize="0" autoPict="0" r:id="rId13">
            <anchor moveWithCells="1" sizeWithCells="1">
              <from>
                <xdr:col>0</xdr:col>
                <xdr:colOff>180975</xdr:colOff>
                <xdr:row>32</xdr:row>
                <xdr:rowOff>19050</xdr:rowOff>
              </from>
              <to>
                <xdr:col>3</xdr:col>
                <xdr:colOff>57150</xdr:colOff>
                <xdr:row>41</xdr:row>
                <xdr:rowOff>47625</xdr:rowOff>
              </to>
            </anchor>
          </objectPr>
        </oleObject>
      </mc:Choice>
      <mc:Fallback>
        <oleObject progId="Equation.DSMT4" shapeId="63493" r:id="rId12"/>
      </mc:Fallback>
    </mc:AlternateContent>
    <mc:AlternateContent xmlns:mc="http://schemas.openxmlformats.org/markup-compatibility/2006">
      <mc:Choice Requires="x14">
        <oleObject progId="Equation.DSMT4" shapeId="63494" r:id="rId14">
          <objectPr defaultSize="0" autoPict="0" r:id="rId15">
            <anchor moveWithCells="1" sizeWithCells="1">
              <from>
                <xdr:col>0</xdr:col>
                <xdr:colOff>161925</xdr:colOff>
                <xdr:row>25</xdr:row>
                <xdr:rowOff>85725</xdr:rowOff>
              </from>
              <to>
                <xdr:col>1</xdr:col>
                <xdr:colOff>819150</xdr:colOff>
                <xdr:row>29</xdr:row>
                <xdr:rowOff>66675</xdr:rowOff>
              </to>
            </anchor>
          </objectPr>
        </oleObject>
      </mc:Choice>
      <mc:Fallback>
        <oleObject progId="Equation.DSMT4" shapeId="63494" r:id="rId14"/>
      </mc:Fallback>
    </mc:AlternateContent>
    <mc:AlternateContent xmlns:mc="http://schemas.openxmlformats.org/markup-compatibility/2006">
      <mc:Choice Requires="x14">
        <oleObject progId="Equation.DSMT4" shapeId="63495" r:id="rId16">
          <objectPr defaultSize="0" autoPict="0" r:id="rId17">
            <anchor moveWithCells="1" sizeWithCells="1">
              <from>
                <xdr:col>1</xdr:col>
                <xdr:colOff>57150</xdr:colOff>
                <xdr:row>23</xdr:row>
                <xdr:rowOff>85725</xdr:rowOff>
              </from>
              <to>
                <xdr:col>1</xdr:col>
                <xdr:colOff>790575</xdr:colOff>
                <xdr:row>25</xdr:row>
                <xdr:rowOff>85725</xdr:rowOff>
              </to>
            </anchor>
          </objectPr>
        </oleObject>
      </mc:Choice>
      <mc:Fallback>
        <oleObject progId="Equation.DSMT4" shapeId="63495" r:id="rId16"/>
      </mc:Fallback>
    </mc:AlternateContent>
    <mc:AlternateContent xmlns:mc="http://schemas.openxmlformats.org/markup-compatibility/2006">
      <mc:Choice Requires="x14">
        <oleObject progId="Equation.DSMT4" shapeId="63496" r:id="rId18">
          <objectPr defaultSize="0" autoPict="0" r:id="rId19">
            <anchor moveWithCells="1" sizeWithCells="1">
              <from>
                <xdr:col>1</xdr:col>
                <xdr:colOff>390525</xdr:colOff>
                <xdr:row>29</xdr:row>
                <xdr:rowOff>180975</xdr:rowOff>
              </from>
              <to>
                <xdr:col>1</xdr:col>
                <xdr:colOff>762000</xdr:colOff>
                <xdr:row>31</xdr:row>
                <xdr:rowOff>38100</xdr:rowOff>
              </to>
            </anchor>
          </objectPr>
        </oleObject>
      </mc:Choice>
      <mc:Fallback>
        <oleObject progId="Equation.DSMT4" shapeId="63496" r:id="rId18"/>
      </mc:Fallback>
    </mc:AlternateContent>
    <mc:AlternateContent xmlns:mc="http://schemas.openxmlformats.org/markup-compatibility/2006">
      <mc:Choice Requires="x14">
        <oleObject progId="Equation.DSMT4" shapeId="63497" r:id="rId20">
          <objectPr defaultSize="0" autoPict="0" r:id="rId21">
            <anchor moveWithCells="1" sizeWithCells="1">
              <from>
                <xdr:col>3</xdr:col>
                <xdr:colOff>47625</xdr:colOff>
                <xdr:row>27</xdr:row>
                <xdr:rowOff>152400</xdr:rowOff>
              </from>
              <to>
                <xdr:col>3</xdr:col>
                <xdr:colOff>742950</xdr:colOff>
                <xdr:row>29</xdr:row>
                <xdr:rowOff>47625</xdr:rowOff>
              </to>
            </anchor>
          </objectPr>
        </oleObject>
      </mc:Choice>
      <mc:Fallback>
        <oleObject progId="Equation.DSMT4" shapeId="63497" r:id="rId20"/>
      </mc:Fallback>
    </mc:AlternateContent>
    <mc:AlternateContent xmlns:mc="http://schemas.openxmlformats.org/markup-compatibility/2006">
      <mc:Choice Requires="x14">
        <oleObject progId="Equation.DSMT4" shapeId="63498" r:id="rId22">
          <objectPr defaultSize="0" autoPict="0" r:id="rId23">
            <anchor moveWithCells="1" sizeWithCells="1">
              <from>
                <xdr:col>18</xdr:col>
                <xdr:colOff>647700</xdr:colOff>
                <xdr:row>67</xdr:row>
                <xdr:rowOff>0</xdr:rowOff>
              </from>
              <to>
                <xdr:col>22</xdr:col>
                <xdr:colOff>638175</xdr:colOff>
                <xdr:row>73</xdr:row>
                <xdr:rowOff>152400</xdr:rowOff>
              </to>
            </anchor>
          </objectPr>
        </oleObject>
      </mc:Choice>
      <mc:Fallback>
        <oleObject progId="Equation.DSMT4" shapeId="63498" r:id="rId22"/>
      </mc:Fallback>
    </mc:AlternateContent>
    <mc:AlternateContent xmlns:mc="http://schemas.openxmlformats.org/markup-compatibility/2006">
      <mc:Choice Requires="x14">
        <oleObject progId="Equation.DSMT4" shapeId="63499" r:id="rId24">
          <objectPr defaultSize="0" autoPict="0" r:id="rId5">
            <anchor moveWithCells="1" sizeWithCells="1">
              <from>
                <xdr:col>1</xdr:col>
                <xdr:colOff>247650</xdr:colOff>
                <xdr:row>82</xdr:row>
                <xdr:rowOff>123825</xdr:rowOff>
              </from>
              <to>
                <xdr:col>1</xdr:col>
                <xdr:colOff>723900</xdr:colOff>
                <xdr:row>84</xdr:row>
                <xdr:rowOff>47625</xdr:rowOff>
              </to>
            </anchor>
          </objectPr>
        </oleObject>
      </mc:Choice>
      <mc:Fallback>
        <oleObject progId="Equation.DSMT4" shapeId="63499" r:id="rId24"/>
      </mc:Fallback>
    </mc:AlternateContent>
    <mc:AlternateContent xmlns:mc="http://schemas.openxmlformats.org/markup-compatibility/2006">
      <mc:Choice Requires="x14">
        <oleObject progId="Equation.DSMT4" shapeId="63500" r:id="rId25">
          <objectPr defaultSize="0" autoPict="0" r:id="rId7">
            <anchor moveWithCells="1" sizeWithCells="1">
              <from>
                <xdr:col>1</xdr:col>
                <xdr:colOff>247650</xdr:colOff>
                <xdr:row>80</xdr:row>
                <xdr:rowOff>180975</xdr:rowOff>
              </from>
              <to>
                <xdr:col>1</xdr:col>
                <xdr:colOff>695325</xdr:colOff>
                <xdr:row>82</xdr:row>
                <xdr:rowOff>85725</xdr:rowOff>
              </to>
            </anchor>
          </objectPr>
        </oleObject>
      </mc:Choice>
      <mc:Fallback>
        <oleObject progId="Equation.DSMT4" shapeId="63500" r:id="rId25"/>
      </mc:Fallback>
    </mc:AlternateContent>
    <mc:AlternateContent xmlns:mc="http://schemas.openxmlformats.org/markup-compatibility/2006">
      <mc:Choice Requires="x14">
        <oleObject progId="Equation.DSMT4" shapeId="63501" r:id="rId26">
          <objectPr defaultSize="0" autoPict="0" r:id="rId11">
            <anchor moveWithCells="1" sizeWithCells="1">
              <from>
                <xdr:col>10</xdr:col>
                <xdr:colOff>200025</xdr:colOff>
                <xdr:row>77</xdr:row>
                <xdr:rowOff>76200</xdr:rowOff>
              </from>
              <to>
                <xdr:col>19</xdr:col>
                <xdr:colOff>114300</xdr:colOff>
                <xdr:row>92</xdr:row>
                <xdr:rowOff>28575</xdr:rowOff>
              </to>
            </anchor>
          </objectPr>
        </oleObject>
      </mc:Choice>
      <mc:Fallback>
        <oleObject progId="Equation.DSMT4" shapeId="63501" r:id="rId26"/>
      </mc:Fallback>
    </mc:AlternateContent>
    <mc:AlternateContent xmlns:mc="http://schemas.openxmlformats.org/markup-compatibility/2006">
      <mc:Choice Requires="x14">
        <oleObject progId="Equation.DSMT4" shapeId="63502" r:id="rId27">
          <objectPr defaultSize="0" autoPict="0" r:id="rId15">
            <anchor moveWithCells="1" sizeWithCells="1">
              <from>
                <xdr:col>0</xdr:col>
                <xdr:colOff>161925</xdr:colOff>
                <xdr:row>87</xdr:row>
                <xdr:rowOff>85725</xdr:rowOff>
              </from>
              <to>
                <xdr:col>1</xdr:col>
                <xdr:colOff>819150</xdr:colOff>
                <xdr:row>91</xdr:row>
                <xdr:rowOff>66675</xdr:rowOff>
              </to>
            </anchor>
          </objectPr>
        </oleObject>
      </mc:Choice>
      <mc:Fallback>
        <oleObject progId="Equation.DSMT4" shapeId="63502" r:id="rId27"/>
      </mc:Fallback>
    </mc:AlternateContent>
    <mc:AlternateContent xmlns:mc="http://schemas.openxmlformats.org/markup-compatibility/2006">
      <mc:Choice Requires="x14">
        <oleObject progId="Equation.DSMT4" shapeId="63503" r:id="rId28">
          <objectPr defaultSize="0" autoPict="0" r:id="rId17">
            <anchor moveWithCells="1" sizeWithCells="1">
              <from>
                <xdr:col>1</xdr:col>
                <xdr:colOff>57150</xdr:colOff>
                <xdr:row>85</xdr:row>
                <xdr:rowOff>85725</xdr:rowOff>
              </from>
              <to>
                <xdr:col>1</xdr:col>
                <xdr:colOff>790575</xdr:colOff>
                <xdr:row>87</xdr:row>
                <xdr:rowOff>85725</xdr:rowOff>
              </to>
            </anchor>
          </objectPr>
        </oleObject>
      </mc:Choice>
      <mc:Fallback>
        <oleObject progId="Equation.DSMT4" shapeId="63503" r:id="rId28"/>
      </mc:Fallback>
    </mc:AlternateContent>
    <mc:AlternateContent xmlns:mc="http://schemas.openxmlformats.org/markup-compatibility/2006">
      <mc:Choice Requires="x14">
        <oleObject progId="Equation.DSMT4" shapeId="63504" r:id="rId29">
          <objectPr defaultSize="0" autoPict="0" r:id="rId19">
            <anchor moveWithCells="1" sizeWithCells="1">
              <from>
                <xdr:col>1</xdr:col>
                <xdr:colOff>390525</xdr:colOff>
                <xdr:row>91</xdr:row>
                <xdr:rowOff>180975</xdr:rowOff>
              </from>
              <to>
                <xdr:col>1</xdr:col>
                <xdr:colOff>762000</xdr:colOff>
                <xdr:row>93</xdr:row>
                <xdr:rowOff>38100</xdr:rowOff>
              </to>
            </anchor>
          </objectPr>
        </oleObject>
      </mc:Choice>
      <mc:Fallback>
        <oleObject progId="Equation.DSMT4" shapeId="63504" r:id="rId29"/>
      </mc:Fallback>
    </mc:AlternateContent>
    <mc:AlternateContent xmlns:mc="http://schemas.openxmlformats.org/markup-compatibility/2006">
      <mc:Choice Requires="x14">
        <oleObject progId="Equation.DSMT4" shapeId="63505" r:id="rId30">
          <objectPr defaultSize="0" autoPict="0" r:id="rId21">
            <anchor moveWithCells="1" sizeWithCells="1">
              <from>
                <xdr:col>3</xdr:col>
                <xdr:colOff>47625</xdr:colOff>
                <xdr:row>89</xdr:row>
                <xdr:rowOff>152400</xdr:rowOff>
              </from>
              <to>
                <xdr:col>3</xdr:col>
                <xdr:colOff>742950</xdr:colOff>
                <xdr:row>91</xdr:row>
                <xdr:rowOff>47625</xdr:rowOff>
              </to>
            </anchor>
          </objectPr>
        </oleObject>
      </mc:Choice>
      <mc:Fallback>
        <oleObject progId="Equation.DSMT4" shapeId="63505" r:id="rId30"/>
      </mc:Fallback>
    </mc:AlternateContent>
    <mc:AlternateContent xmlns:mc="http://schemas.openxmlformats.org/markup-compatibility/2006">
      <mc:Choice Requires="x14">
        <oleObject progId="Equation.DSMT4" shapeId="63506" r:id="rId31">
          <objectPr defaultSize="0" autoPict="0" r:id="rId32">
            <anchor moveWithCells="1" sizeWithCells="1">
              <from>
                <xdr:col>4</xdr:col>
                <xdr:colOff>476250</xdr:colOff>
                <xdr:row>15</xdr:row>
                <xdr:rowOff>142875</xdr:rowOff>
              </from>
              <to>
                <xdr:col>9</xdr:col>
                <xdr:colOff>638175</xdr:colOff>
                <xdr:row>19</xdr:row>
                <xdr:rowOff>114300</xdr:rowOff>
              </to>
            </anchor>
          </objectPr>
        </oleObject>
      </mc:Choice>
      <mc:Fallback>
        <oleObject progId="Equation.DSMT4" shapeId="63506" r:id="rId31"/>
      </mc:Fallback>
    </mc:AlternateContent>
    <mc:AlternateContent xmlns:mc="http://schemas.openxmlformats.org/markup-compatibility/2006">
      <mc:Choice Requires="x14">
        <oleObject progId="Equation.DSMT4" shapeId="63508" r:id="rId33">
          <objectPr defaultSize="0" autoPict="0" r:id="rId13">
            <anchor moveWithCells="1" sizeWithCells="1">
              <from>
                <xdr:col>0</xdr:col>
                <xdr:colOff>314325</xdr:colOff>
                <xdr:row>93</xdr:row>
                <xdr:rowOff>180975</xdr:rowOff>
              </from>
              <to>
                <xdr:col>3</xdr:col>
                <xdr:colOff>190500</xdr:colOff>
                <xdr:row>103</xdr:row>
                <xdr:rowOff>133350</xdr:rowOff>
              </to>
            </anchor>
          </objectPr>
        </oleObject>
      </mc:Choice>
      <mc:Fallback>
        <oleObject progId="Equation.DSMT4" shapeId="63508" r:id="rId33"/>
      </mc:Fallback>
    </mc:AlternateContent>
    <mc:AlternateContent xmlns:mc="http://schemas.openxmlformats.org/markup-compatibility/2006">
      <mc:Choice Requires="x14">
        <oleObject progId="Equation.DSMT4" shapeId="63509" r:id="rId34">
          <objectPr defaultSize="0" autoPict="0" r:id="rId5">
            <anchor moveWithCells="1" sizeWithCells="1">
              <from>
                <xdr:col>1</xdr:col>
                <xdr:colOff>247650</xdr:colOff>
                <xdr:row>156</xdr:row>
                <xdr:rowOff>123825</xdr:rowOff>
              </from>
              <to>
                <xdr:col>1</xdr:col>
                <xdr:colOff>723900</xdr:colOff>
                <xdr:row>158</xdr:row>
                <xdr:rowOff>47625</xdr:rowOff>
              </to>
            </anchor>
          </objectPr>
        </oleObject>
      </mc:Choice>
      <mc:Fallback>
        <oleObject progId="Equation.DSMT4" shapeId="63509" r:id="rId34"/>
      </mc:Fallback>
    </mc:AlternateContent>
    <mc:AlternateContent xmlns:mc="http://schemas.openxmlformats.org/markup-compatibility/2006">
      <mc:Choice Requires="x14">
        <oleObject progId="Equation.DSMT4" shapeId="63510" r:id="rId35">
          <objectPr defaultSize="0" autoPict="0" r:id="rId7">
            <anchor moveWithCells="1" sizeWithCells="1">
              <from>
                <xdr:col>1</xdr:col>
                <xdr:colOff>247650</xdr:colOff>
                <xdr:row>154</xdr:row>
                <xdr:rowOff>180975</xdr:rowOff>
              </from>
              <to>
                <xdr:col>1</xdr:col>
                <xdr:colOff>695325</xdr:colOff>
                <xdr:row>156</xdr:row>
                <xdr:rowOff>85725</xdr:rowOff>
              </to>
            </anchor>
          </objectPr>
        </oleObject>
      </mc:Choice>
      <mc:Fallback>
        <oleObject progId="Equation.DSMT4" shapeId="63510" r:id="rId35"/>
      </mc:Fallback>
    </mc:AlternateContent>
    <mc:AlternateContent xmlns:mc="http://schemas.openxmlformats.org/markup-compatibility/2006">
      <mc:Choice Requires="x14">
        <oleObject progId="Equation.DSMT4" shapeId="63511" r:id="rId36">
          <objectPr defaultSize="0" autoPict="0" r:id="rId11">
            <anchor moveWithCells="1" sizeWithCells="1">
              <from>
                <xdr:col>10</xdr:col>
                <xdr:colOff>647700</xdr:colOff>
                <xdr:row>151</xdr:row>
                <xdr:rowOff>66675</xdr:rowOff>
              </from>
              <to>
                <xdr:col>19</xdr:col>
                <xdr:colOff>561975</xdr:colOff>
                <xdr:row>166</xdr:row>
                <xdr:rowOff>19050</xdr:rowOff>
              </to>
            </anchor>
          </objectPr>
        </oleObject>
      </mc:Choice>
      <mc:Fallback>
        <oleObject progId="Equation.DSMT4" shapeId="63511" r:id="rId36"/>
      </mc:Fallback>
    </mc:AlternateContent>
    <mc:AlternateContent xmlns:mc="http://schemas.openxmlformats.org/markup-compatibility/2006">
      <mc:Choice Requires="x14">
        <oleObject progId="Equation.DSMT4" shapeId="63512" r:id="rId37">
          <objectPr defaultSize="0" autoPict="0" r:id="rId15">
            <anchor moveWithCells="1" sizeWithCells="1">
              <from>
                <xdr:col>0</xdr:col>
                <xdr:colOff>161925</xdr:colOff>
                <xdr:row>161</xdr:row>
                <xdr:rowOff>85725</xdr:rowOff>
              </from>
              <to>
                <xdr:col>1</xdr:col>
                <xdr:colOff>819150</xdr:colOff>
                <xdr:row>165</xdr:row>
                <xdr:rowOff>66675</xdr:rowOff>
              </to>
            </anchor>
          </objectPr>
        </oleObject>
      </mc:Choice>
      <mc:Fallback>
        <oleObject progId="Equation.DSMT4" shapeId="63512" r:id="rId37"/>
      </mc:Fallback>
    </mc:AlternateContent>
    <mc:AlternateContent xmlns:mc="http://schemas.openxmlformats.org/markup-compatibility/2006">
      <mc:Choice Requires="x14">
        <oleObject progId="Equation.DSMT4" shapeId="63513" r:id="rId38">
          <objectPr defaultSize="0" autoPict="0" r:id="rId17">
            <anchor moveWithCells="1" sizeWithCells="1">
              <from>
                <xdr:col>1</xdr:col>
                <xdr:colOff>57150</xdr:colOff>
                <xdr:row>159</xdr:row>
                <xdr:rowOff>85725</xdr:rowOff>
              </from>
              <to>
                <xdr:col>1</xdr:col>
                <xdr:colOff>790575</xdr:colOff>
                <xdr:row>161</xdr:row>
                <xdr:rowOff>85725</xdr:rowOff>
              </to>
            </anchor>
          </objectPr>
        </oleObject>
      </mc:Choice>
      <mc:Fallback>
        <oleObject progId="Equation.DSMT4" shapeId="63513" r:id="rId38"/>
      </mc:Fallback>
    </mc:AlternateContent>
    <mc:AlternateContent xmlns:mc="http://schemas.openxmlformats.org/markup-compatibility/2006">
      <mc:Choice Requires="x14">
        <oleObject progId="Equation.DSMT4" shapeId="63514" r:id="rId39">
          <objectPr defaultSize="0" autoPict="0" r:id="rId19">
            <anchor moveWithCells="1" sizeWithCells="1">
              <from>
                <xdr:col>1</xdr:col>
                <xdr:colOff>390525</xdr:colOff>
                <xdr:row>165</xdr:row>
                <xdr:rowOff>180975</xdr:rowOff>
              </from>
              <to>
                <xdr:col>1</xdr:col>
                <xdr:colOff>762000</xdr:colOff>
                <xdr:row>167</xdr:row>
                <xdr:rowOff>38100</xdr:rowOff>
              </to>
            </anchor>
          </objectPr>
        </oleObject>
      </mc:Choice>
      <mc:Fallback>
        <oleObject progId="Equation.DSMT4" shapeId="63514" r:id="rId39"/>
      </mc:Fallback>
    </mc:AlternateContent>
    <mc:AlternateContent xmlns:mc="http://schemas.openxmlformats.org/markup-compatibility/2006">
      <mc:Choice Requires="x14">
        <oleObject progId="Equation.DSMT4" shapeId="63515" r:id="rId40">
          <objectPr defaultSize="0" autoPict="0" r:id="rId21">
            <anchor moveWithCells="1" sizeWithCells="1">
              <from>
                <xdr:col>3</xdr:col>
                <xdr:colOff>47625</xdr:colOff>
                <xdr:row>163</xdr:row>
                <xdr:rowOff>152400</xdr:rowOff>
              </from>
              <to>
                <xdr:col>3</xdr:col>
                <xdr:colOff>742950</xdr:colOff>
                <xdr:row>165</xdr:row>
                <xdr:rowOff>47625</xdr:rowOff>
              </to>
            </anchor>
          </objectPr>
        </oleObject>
      </mc:Choice>
      <mc:Fallback>
        <oleObject progId="Equation.DSMT4" shapeId="63515" r:id="rId40"/>
      </mc:Fallback>
    </mc:AlternateContent>
    <mc:AlternateContent xmlns:mc="http://schemas.openxmlformats.org/markup-compatibility/2006">
      <mc:Choice Requires="x14">
        <oleObject progId="Equation.DSMT4" shapeId="63516" r:id="rId41">
          <objectPr defaultSize="0" autoPict="0" r:id="rId13">
            <anchor moveWithCells="1" sizeWithCells="1">
              <from>
                <xdr:col>0</xdr:col>
                <xdr:colOff>314325</xdr:colOff>
                <xdr:row>167</xdr:row>
                <xdr:rowOff>180975</xdr:rowOff>
              </from>
              <to>
                <xdr:col>3</xdr:col>
                <xdr:colOff>190500</xdr:colOff>
                <xdr:row>177</xdr:row>
                <xdr:rowOff>133350</xdr:rowOff>
              </to>
            </anchor>
          </objectPr>
        </oleObject>
      </mc:Choice>
      <mc:Fallback>
        <oleObject progId="Equation.DSMT4" shapeId="63516" r:id="rId41"/>
      </mc:Fallback>
    </mc:AlternateContent>
    <mc:AlternateContent xmlns:mc="http://schemas.openxmlformats.org/markup-compatibility/2006">
      <mc:Choice Requires="x14">
        <oleObject progId="Equation.DSMT4" shapeId="63517" r:id="rId42">
          <objectPr defaultSize="0" autoPict="0" r:id="rId5">
            <anchor moveWithCells="1" sizeWithCells="1">
              <from>
                <xdr:col>1</xdr:col>
                <xdr:colOff>247650</xdr:colOff>
                <xdr:row>247</xdr:row>
                <xdr:rowOff>123825</xdr:rowOff>
              </from>
              <to>
                <xdr:col>1</xdr:col>
                <xdr:colOff>723900</xdr:colOff>
                <xdr:row>249</xdr:row>
                <xdr:rowOff>47625</xdr:rowOff>
              </to>
            </anchor>
          </objectPr>
        </oleObject>
      </mc:Choice>
      <mc:Fallback>
        <oleObject progId="Equation.DSMT4" shapeId="63517" r:id="rId42"/>
      </mc:Fallback>
    </mc:AlternateContent>
    <mc:AlternateContent xmlns:mc="http://schemas.openxmlformats.org/markup-compatibility/2006">
      <mc:Choice Requires="x14">
        <oleObject progId="Equation.DSMT4" shapeId="63518" r:id="rId43">
          <objectPr defaultSize="0" autoPict="0" r:id="rId7">
            <anchor moveWithCells="1" sizeWithCells="1">
              <from>
                <xdr:col>1</xdr:col>
                <xdr:colOff>247650</xdr:colOff>
                <xdr:row>245</xdr:row>
                <xdr:rowOff>180975</xdr:rowOff>
              </from>
              <to>
                <xdr:col>1</xdr:col>
                <xdr:colOff>695325</xdr:colOff>
                <xdr:row>247</xdr:row>
                <xdr:rowOff>85725</xdr:rowOff>
              </to>
            </anchor>
          </objectPr>
        </oleObject>
      </mc:Choice>
      <mc:Fallback>
        <oleObject progId="Equation.DSMT4" shapeId="63518" r:id="rId43"/>
      </mc:Fallback>
    </mc:AlternateContent>
    <mc:AlternateContent xmlns:mc="http://schemas.openxmlformats.org/markup-compatibility/2006">
      <mc:Choice Requires="x14">
        <oleObject progId="Equation.DSMT4" shapeId="63519" r:id="rId44">
          <objectPr defaultSize="0" autoPict="0" r:id="rId11">
            <anchor moveWithCells="1" sizeWithCells="1">
              <from>
                <xdr:col>11</xdr:col>
                <xdr:colOff>390525</xdr:colOff>
                <xdr:row>242</xdr:row>
                <xdr:rowOff>38100</xdr:rowOff>
              </from>
              <to>
                <xdr:col>20</xdr:col>
                <xdr:colOff>304800</xdr:colOff>
                <xdr:row>256</xdr:row>
                <xdr:rowOff>180975</xdr:rowOff>
              </to>
            </anchor>
          </objectPr>
        </oleObject>
      </mc:Choice>
      <mc:Fallback>
        <oleObject progId="Equation.DSMT4" shapeId="63519" r:id="rId44"/>
      </mc:Fallback>
    </mc:AlternateContent>
    <mc:AlternateContent xmlns:mc="http://schemas.openxmlformats.org/markup-compatibility/2006">
      <mc:Choice Requires="x14">
        <oleObject progId="Equation.DSMT4" shapeId="63520" r:id="rId45">
          <objectPr defaultSize="0" autoPict="0" r:id="rId15">
            <anchor moveWithCells="1" sizeWithCells="1">
              <from>
                <xdr:col>0</xdr:col>
                <xdr:colOff>161925</xdr:colOff>
                <xdr:row>252</xdr:row>
                <xdr:rowOff>85725</xdr:rowOff>
              </from>
              <to>
                <xdr:col>1</xdr:col>
                <xdr:colOff>819150</xdr:colOff>
                <xdr:row>256</xdr:row>
                <xdr:rowOff>66675</xdr:rowOff>
              </to>
            </anchor>
          </objectPr>
        </oleObject>
      </mc:Choice>
      <mc:Fallback>
        <oleObject progId="Equation.DSMT4" shapeId="63520" r:id="rId45"/>
      </mc:Fallback>
    </mc:AlternateContent>
    <mc:AlternateContent xmlns:mc="http://schemas.openxmlformats.org/markup-compatibility/2006">
      <mc:Choice Requires="x14">
        <oleObject progId="Equation.DSMT4" shapeId="63521" r:id="rId46">
          <objectPr defaultSize="0" autoPict="0" r:id="rId17">
            <anchor moveWithCells="1" sizeWithCells="1">
              <from>
                <xdr:col>1</xdr:col>
                <xdr:colOff>57150</xdr:colOff>
                <xdr:row>250</xdr:row>
                <xdr:rowOff>85725</xdr:rowOff>
              </from>
              <to>
                <xdr:col>1</xdr:col>
                <xdr:colOff>790575</xdr:colOff>
                <xdr:row>252</xdr:row>
                <xdr:rowOff>85725</xdr:rowOff>
              </to>
            </anchor>
          </objectPr>
        </oleObject>
      </mc:Choice>
      <mc:Fallback>
        <oleObject progId="Equation.DSMT4" shapeId="63521" r:id="rId46"/>
      </mc:Fallback>
    </mc:AlternateContent>
    <mc:AlternateContent xmlns:mc="http://schemas.openxmlformats.org/markup-compatibility/2006">
      <mc:Choice Requires="x14">
        <oleObject progId="Equation.DSMT4" shapeId="63522" r:id="rId47">
          <objectPr defaultSize="0" autoPict="0" r:id="rId19">
            <anchor moveWithCells="1" sizeWithCells="1">
              <from>
                <xdr:col>1</xdr:col>
                <xdr:colOff>390525</xdr:colOff>
                <xdr:row>256</xdr:row>
                <xdr:rowOff>180975</xdr:rowOff>
              </from>
              <to>
                <xdr:col>1</xdr:col>
                <xdr:colOff>762000</xdr:colOff>
                <xdr:row>258</xdr:row>
                <xdr:rowOff>38100</xdr:rowOff>
              </to>
            </anchor>
          </objectPr>
        </oleObject>
      </mc:Choice>
      <mc:Fallback>
        <oleObject progId="Equation.DSMT4" shapeId="63522" r:id="rId47"/>
      </mc:Fallback>
    </mc:AlternateContent>
    <mc:AlternateContent xmlns:mc="http://schemas.openxmlformats.org/markup-compatibility/2006">
      <mc:Choice Requires="x14">
        <oleObject progId="Equation.DSMT4" shapeId="63523" r:id="rId48">
          <objectPr defaultSize="0" autoPict="0" r:id="rId21">
            <anchor moveWithCells="1" sizeWithCells="1">
              <from>
                <xdr:col>3</xdr:col>
                <xdr:colOff>47625</xdr:colOff>
                <xdr:row>254</xdr:row>
                <xdr:rowOff>152400</xdr:rowOff>
              </from>
              <to>
                <xdr:col>3</xdr:col>
                <xdr:colOff>742950</xdr:colOff>
                <xdr:row>256</xdr:row>
                <xdr:rowOff>47625</xdr:rowOff>
              </to>
            </anchor>
          </objectPr>
        </oleObject>
      </mc:Choice>
      <mc:Fallback>
        <oleObject progId="Equation.DSMT4" shapeId="63523" r:id="rId48"/>
      </mc:Fallback>
    </mc:AlternateContent>
    <mc:AlternateContent xmlns:mc="http://schemas.openxmlformats.org/markup-compatibility/2006">
      <mc:Choice Requires="x14">
        <oleObject progId="Equation.DSMT4" shapeId="63524" r:id="rId49">
          <objectPr defaultSize="0" autoPict="0" r:id="rId13">
            <anchor moveWithCells="1" sizeWithCells="1">
              <from>
                <xdr:col>0</xdr:col>
                <xdr:colOff>314325</xdr:colOff>
                <xdr:row>258</xdr:row>
                <xdr:rowOff>180975</xdr:rowOff>
              </from>
              <to>
                <xdr:col>3</xdr:col>
                <xdr:colOff>190500</xdr:colOff>
                <xdr:row>268</xdr:row>
                <xdr:rowOff>133350</xdr:rowOff>
              </to>
            </anchor>
          </objectPr>
        </oleObject>
      </mc:Choice>
      <mc:Fallback>
        <oleObject progId="Equation.DSMT4" shapeId="63524" r:id="rId49"/>
      </mc:Fallback>
    </mc:AlternateContent>
    <mc:AlternateContent xmlns:mc="http://schemas.openxmlformats.org/markup-compatibility/2006">
      <mc:Choice Requires="x14">
        <oleObject progId="Equation.DSMT4" shapeId="63525" r:id="rId50">
          <objectPr defaultSize="0" autoPict="0" r:id="rId5">
            <anchor moveWithCells="1" sizeWithCells="1">
              <from>
                <xdr:col>1</xdr:col>
                <xdr:colOff>247650</xdr:colOff>
                <xdr:row>352</xdr:row>
                <xdr:rowOff>123825</xdr:rowOff>
              </from>
              <to>
                <xdr:col>1</xdr:col>
                <xdr:colOff>723900</xdr:colOff>
                <xdr:row>354</xdr:row>
                <xdr:rowOff>47625</xdr:rowOff>
              </to>
            </anchor>
          </objectPr>
        </oleObject>
      </mc:Choice>
      <mc:Fallback>
        <oleObject progId="Equation.DSMT4" shapeId="63525" r:id="rId50"/>
      </mc:Fallback>
    </mc:AlternateContent>
    <mc:AlternateContent xmlns:mc="http://schemas.openxmlformats.org/markup-compatibility/2006">
      <mc:Choice Requires="x14">
        <oleObject progId="Equation.DSMT4" shapeId="63526" r:id="rId51">
          <objectPr defaultSize="0" autoPict="0" r:id="rId7">
            <anchor moveWithCells="1" sizeWithCells="1">
              <from>
                <xdr:col>1</xdr:col>
                <xdr:colOff>247650</xdr:colOff>
                <xdr:row>350</xdr:row>
                <xdr:rowOff>180975</xdr:rowOff>
              </from>
              <to>
                <xdr:col>1</xdr:col>
                <xdr:colOff>695325</xdr:colOff>
                <xdr:row>352</xdr:row>
                <xdr:rowOff>85725</xdr:rowOff>
              </to>
            </anchor>
          </objectPr>
        </oleObject>
      </mc:Choice>
      <mc:Fallback>
        <oleObject progId="Equation.DSMT4" shapeId="63526" r:id="rId51"/>
      </mc:Fallback>
    </mc:AlternateContent>
    <mc:AlternateContent xmlns:mc="http://schemas.openxmlformats.org/markup-compatibility/2006">
      <mc:Choice Requires="x14">
        <oleObject progId="Equation.DSMT4" shapeId="63527" r:id="rId52">
          <objectPr defaultSize="0" autoPict="0" r:id="rId11">
            <anchor moveWithCells="1" sizeWithCells="1">
              <from>
                <xdr:col>12</xdr:col>
                <xdr:colOff>323850</xdr:colOff>
                <xdr:row>346</xdr:row>
                <xdr:rowOff>180975</xdr:rowOff>
              </from>
              <to>
                <xdr:col>21</xdr:col>
                <xdr:colOff>276225</xdr:colOff>
                <xdr:row>361</xdr:row>
                <xdr:rowOff>133350</xdr:rowOff>
              </to>
            </anchor>
          </objectPr>
        </oleObject>
      </mc:Choice>
      <mc:Fallback>
        <oleObject progId="Equation.DSMT4" shapeId="63527" r:id="rId52"/>
      </mc:Fallback>
    </mc:AlternateContent>
    <mc:AlternateContent xmlns:mc="http://schemas.openxmlformats.org/markup-compatibility/2006">
      <mc:Choice Requires="x14">
        <oleObject progId="Equation.DSMT4" shapeId="63528" r:id="rId53">
          <objectPr defaultSize="0" autoPict="0" r:id="rId15">
            <anchor moveWithCells="1" sizeWithCells="1">
              <from>
                <xdr:col>0</xdr:col>
                <xdr:colOff>161925</xdr:colOff>
                <xdr:row>357</xdr:row>
                <xdr:rowOff>85725</xdr:rowOff>
              </from>
              <to>
                <xdr:col>1</xdr:col>
                <xdr:colOff>819150</xdr:colOff>
                <xdr:row>361</xdr:row>
                <xdr:rowOff>66675</xdr:rowOff>
              </to>
            </anchor>
          </objectPr>
        </oleObject>
      </mc:Choice>
      <mc:Fallback>
        <oleObject progId="Equation.DSMT4" shapeId="63528" r:id="rId53"/>
      </mc:Fallback>
    </mc:AlternateContent>
    <mc:AlternateContent xmlns:mc="http://schemas.openxmlformats.org/markup-compatibility/2006">
      <mc:Choice Requires="x14">
        <oleObject progId="Equation.DSMT4" shapeId="63529" r:id="rId54">
          <objectPr defaultSize="0" autoPict="0" r:id="rId17">
            <anchor moveWithCells="1" sizeWithCells="1">
              <from>
                <xdr:col>1</xdr:col>
                <xdr:colOff>57150</xdr:colOff>
                <xdr:row>355</xdr:row>
                <xdr:rowOff>85725</xdr:rowOff>
              </from>
              <to>
                <xdr:col>1</xdr:col>
                <xdr:colOff>790575</xdr:colOff>
                <xdr:row>357</xdr:row>
                <xdr:rowOff>85725</xdr:rowOff>
              </to>
            </anchor>
          </objectPr>
        </oleObject>
      </mc:Choice>
      <mc:Fallback>
        <oleObject progId="Equation.DSMT4" shapeId="63529" r:id="rId54"/>
      </mc:Fallback>
    </mc:AlternateContent>
    <mc:AlternateContent xmlns:mc="http://schemas.openxmlformats.org/markup-compatibility/2006">
      <mc:Choice Requires="x14">
        <oleObject progId="Equation.DSMT4" shapeId="63530" r:id="rId55">
          <objectPr defaultSize="0" autoPict="0" r:id="rId19">
            <anchor moveWithCells="1" sizeWithCells="1">
              <from>
                <xdr:col>1</xdr:col>
                <xdr:colOff>390525</xdr:colOff>
                <xdr:row>361</xdr:row>
                <xdr:rowOff>180975</xdr:rowOff>
              </from>
              <to>
                <xdr:col>1</xdr:col>
                <xdr:colOff>762000</xdr:colOff>
                <xdr:row>363</xdr:row>
                <xdr:rowOff>38100</xdr:rowOff>
              </to>
            </anchor>
          </objectPr>
        </oleObject>
      </mc:Choice>
      <mc:Fallback>
        <oleObject progId="Equation.DSMT4" shapeId="63530" r:id="rId55"/>
      </mc:Fallback>
    </mc:AlternateContent>
    <mc:AlternateContent xmlns:mc="http://schemas.openxmlformats.org/markup-compatibility/2006">
      <mc:Choice Requires="x14">
        <oleObject progId="Equation.DSMT4" shapeId="63531" r:id="rId56">
          <objectPr defaultSize="0" autoPict="0" r:id="rId21">
            <anchor moveWithCells="1" sizeWithCells="1">
              <from>
                <xdr:col>3</xdr:col>
                <xdr:colOff>47625</xdr:colOff>
                <xdr:row>359</xdr:row>
                <xdr:rowOff>152400</xdr:rowOff>
              </from>
              <to>
                <xdr:col>3</xdr:col>
                <xdr:colOff>742950</xdr:colOff>
                <xdr:row>361</xdr:row>
                <xdr:rowOff>47625</xdr:rowOff>
              </to>
            </anchor>
          </objectPr>
        </oleObject>
      </mc:Choice>
      <mc:Fallback>
        <oleObject progId="Equation.DSMT4" shapeId="63531" r:id="rId56"/>
      </mc:Fallback>
    </mc:AlternateContent>
    <mc:AlternateContent xmlns:mc="http://schemas.openxmlformats.org/markup-compatibility/2006">
      <mc:Choice Requires="x14">
        <oleObject progId="Equation.DSMT4" shapeId="63532" r:id="rId57">
          <objectPr defaultSize="0" autoPict="0" r:id="rId13">
            <anchor moveWithCells="1" sizeWithCells="1">
              <from>
                <xdr:col>0</xdr:col>
                <xdr:colOff>314325</xdr:colOff>
                <xdr:row>363</xdr:row>
                <xdr:rowOff>180975</xdr:rowOff>
              </from>
              <to>
                <xdr:col>3</xdr:col>
                <xdr:colOff>190500</xdr:colOff>
                <xdr:row>373</xdr:row>
                <xdr:rowOff>133350</xdr:rowOff>
              </to>
            </anchor>
          </objectPr>
        </oleObject>
      </mc:Choice>
      <mc:Fallback>
        <oleObject progId="Equation.DSMT4" shapeId="63532" r:id="rId57"/>
      </mc:Fallback>
    </mc:AlternateContent>
    <mc:AlternateContent xmlns:mc="http://schemas.openxmlformats.org/markup-compatibility/2006">
      <mc:Choice Requires="x14">
        <oleObject progId="Equation.DSMT4" shapeId="63533" r:id="rId58">
          <objectPr defaultSize="0" autoPict="0" r:id="rId23">
            <anchor moveWithCells="1" sizeWithCells="1">
              <from>
                <xdr:col>35</xdr:col>
                <xdr:colOff>647700</xdr:colOff>
                <xdr:row>145</xdr:row>
                <xdr:rowOff>0</xdr:rowOff>
              </from>
              <to>
                <xdr:col>39</xdr:col>
                <xdr:colOff>638175</xdr:colOff>
                <xdr:row>151</xdr:row>
                <xdr:rowOff>95250</xdr:rowOff>
              </to>
            </anchor>
          </objectPr>
        </oleObject>
      </mc:Choice>
      <mc:Fallback>
        <oleObject progId="Equation.DSMT4" shapeId="63533" r:id="rId58"/>
      </mc:Fallback>
    </mc:AlternateContent>
    <mc:AlternateContent xmlns:mc="http://schemas.openxmlformats.org/markup-compatibility/2006">
      <mc:Choice Requires="x14">
        <oleObject progId="Equation.DSMT4" shapeId="63534" r:id="rId59">
          <objectPr defaultSize="0" autoPict="0" r:id="rId23">
            <anchor moveWithCells="1" sizeWithCells="1">
              <from>
                <xdr:col>51</xdr:col>
                <xdr:colOff>647700</xdr:colOff>
                <xdr:row>235</xdr:row>
                <xdr:rowOff>0</xdr:rowOff>
              </from>
              <to>
                <xdr:col>55</xdr:col>
                <xdr:colOff>638175</xdr:colOff>
                <xdr:row>242</xdr:row>
                <xdr:rowOff>76200</xdr:rowOff>
              </to>
            </anchor>
          </objectPr>
        </oleObject>
      </mc:Choice>
      <mc:Fallback>
        <oleObject progId="Equation.DSMT4" shapeId="63534" r:id="rId59"/>
      </mc:Fallback>
    </mc:AlternateContent>
    <mc:AlternateContent xmlns:mc="http://schemas.openxmlformats.org/markup-compatibility/2006">
      <mc:Choice Requires="x14">
        <oleObject progId="Equation.DSMT4" shapeId="63535" r:id="rId60">
          <objectPr defaultSize="0" autoPict="0" r:id="rId23">
            <anchor moveWithCells="1" sizeWithCells="1">
              <from>
                <xdr:col>67</xdr:col>
                <xdr:colOff>647700</xdr:colOff>
                <xdr:row>342</xdr:row>
                <xdr:rowOff>0</xdr:rowOff>
              </from>
              <to>
                <xdr:col>71</xdr:col>
                <xdr:colOff>638175</xdr:colOff>
                <xdr:row>349</xdr:row>
                <xdr:rowOff>76200</xdr:rowOff>
              </to>
            </anchor>
          </objectPr>
        </oleObject>
      </mc:Choice>
      <mc:Fallback>
        <oleObject progId="Equation.DSMT4" shapeId="63535" r:id="rId60"/>
      </mc:Fallback>
    </mc:AlternateContent>
    <mc:AlternateContent xmlns:mc="http://schemas.openxmlformats.org/markup-compatibility/2006">
      <mc:Choice Requires="x14">
        <oleObject progId="Equation.DSMT4" shapeId="63536" r:id="rId61">
          <objectPr defaultSize="0" autoPict="0" r:id="rId23">
            <anchor moveWithCells="1" sizeWithCells="1">
              <from>
                <xdr:col>83</xdr:col>
                <xdr:colOff>647700</xdr:colOff>
                <xdr:row>463</xdr:row>
                <xdr:rowOff>0</xdr:rowOff>
              </from>
              <to>
                <xdr:col>87</xdr:col>
                <xdr:colOff>638175</xdr:colOff>
                <xdr:row>470</xdr:row>
                <xdr:rowOff>76200</xdr:rowOff>
              </to>
            </anchor>
          </objectPr>
        </oleObject>
      </mc:Choice>
      <mc:Fallback>
        <oleObject progId="Equation.DSMT4" shapeId="63536" r:id="rId6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J464"/>
  <sheetViews>
    <sheetView workbookViewId="0">
      <selection activeCell="I5" sqref="I5"/>
    </sheetView>
  </sheetViews>
  <sheetFormatPr baseColWidth="10" defaultRowHeight="15" x14ac:dyDescent="0.25"/>
  <cols>
    <col min="1" max="1" width="18.140625" style="1" customWidth="1"/>
    <col min="2" max="2" width="13.140625" style="1" customWidth="1"/>
    <col min="3" max="7" width="11.42578125" style="1"/>
    <col min="8" max="8" width="12.7109375" style="1" bestFit="1" customWidth="1"/>
    <col min="9" max="11" width="11.42578125" style="1"/>
    <col min="12" max="12" width="12" style="1" bestFit="1" customWidth="1"/>
    <col min="13" max="13" width="12.7109375" style="1" bestFit="1" customWidth="1"/>
    <col min="14" max="16384" width="11.42578125" style="1"/>
  </cols>
  <sheetData>
    <row r="2" spans="2:5" ht="18.75" x14ac:dyDescent="0.25">
      <c r="C2" s="2" t="s">
        <v>205</v>
      </c>
    </row>
    <row r="15" spans="2:5" ht="18.75" x14ac:dyDescent="0.25">
      <c r="B15" s="13" t="s">
        <v>197</v>
      </c>
    </row>
    <row r="16" spans="2:5" ht="18.75" x14ac:dyDescent="0.25">
      <c r="C16" s="2" t="s">
        <v>198</v>
      </c>
      <c r="D16" s="14"/>
      <c r="E16" s="15"/>
    </row>
    <row r="17" spans="1:21" x14ac:dyDescent="0.25">
      <c r="C17" s="23"/>
      <c r="D17" s="14"/>
      <c r="E17" s="15"/>
    </row>
    <row r="18" spans="1:21" x14ac:dyDescent="0.25">
      <c r="C18" s="16"/>
      <c r="D18" s="14"/>
    </row>
    <row r="19" spans="1:21" x14ac:dyDescent="0.25">
      <c r="B19" s="4" t="s">
        <v>59</v>
      </c>
      <c r="C19" s="6">
        <v>8</v>
      </c>
    </row>
    <row r="20" spans="1:21" x14ac:dyDescent="0.25">
      <c r="B20" s="9"/>
      <c r="C20" s="8">
        <f>1/C19</f>
        <v>0.125</v>
      </c>
    </row>
    <row r="21" spans="1:21" x14ac:dyDescent="0.25">
      <c r="B21" s="3"/>
      <c r="F21" s="17" t="s">
        <v>117</v>
      </c>
      <c r="G21" s="18">
        <v>0.3</v>
      </c>
    </row>
    <row r="22" spans="1:21" x14ac:dyDescent="0.25">
      <c r="C22" s="18">
        <f>2*(1+G21)/G22*C23</f>
        <v>3.1200000000000002E-2</v>
      </c>
      <c r="F22" s="17" t="s">
        <v>118</v>
      </c>
      <c r="G22" s="18">
        <f>5/6</f>
        <v>0.83333333333333337</v>
      </c>
    </row>
    <row r="23" spans="1:21" ht="20.25" x14ac:dyDescent="0.35">
      <c r="B23" s="19" t="s">
        <v>203</v>
      </c>
      <c r="C23" s="18">
        <v>0.01</v>
      </c>
    </row>
    <row r="25" spans="1:21" x14ac:dyDescent="0.25">
      <c r="C25" s="12">
        <f>C20*C20/C22</f>
        <v>0.50080128205128205</v>
      </c>
    </row>
    <row r="26" spans="1:21" x14ac:dyDescent="0.25">
      <c r="C26" s="4"/>
    </row>
    <row r="27" spans="1:21" x14ac:dyDescent="0.25">
      <c r="A27" s="15"/>
      <c r="C27" s="20">
        <v>7.0314251729574968</v>
      </c>
      <c r="G27" s="17" t="s">
        <v>114</v>
      </c>
      <c r="H27" s="1">
        <f>1000000000000000*MDETERM(C45:X66)</f>
        <v>3.8107371581273874E-5</v>
      </c>
    </row>
    <row r="28" spans="1:21" x14ac:dyDescent="0.25">
      <c r="C28" s="4"/>
      <c r="F28" s="21" t="s">
        <v>189</v>
      </c>
      <c r="G28" s="21" t="s">
        <v>190</v>
      </c>
      <c r="H28" s="21" t="s">
        <v>115</v>
      </c>
    </row>
    <row r="29" spans="1:21" x14ac:dyDescent="0.25">
      <c r="B29" s="7"/>
      <c r="C29" s="20">
        <f>C20*C20*C20*C20*C27*C27</f>
        <v>1.2070541983129972E-2</v>
      </c>
      <c r="E29" s="20">
        <f>C20*C20*C27*C27</f>
        <v>0.77251468692031822</v>
      </c>
      <c r="F29" s="21" t="s">
        <v>193</v>
      </c>
      <c r="G29" s="22" t="s">
        <v>194</v>
      </c>
      <c r="H29" s="22">
        <v>7.0314251729574968</v>
      </c>
    </row>
    <row r="30" spans="1:21" x14ac:dyDescent="0.25">
      <c r="B30" s="7"/>
      <c r="C30" s="4"/>
      <c r="D30" s="3"/>
      <c r="E30" s="8"/>
    </row>
    <row r="31" spans="1:21" x14ac:dyDescent="0.25">
      <c r="B31" s="7"/>
      <c r="C31" s="7">
        <v>0.5</v>
      </c>
      <c r="D31" s="3"/>
      <c r="E31" s="8"/>
    </row>
    <row r="32" spans="1:21" x14ac:dyDescent="0.25">
      <c r="D32" s="16" t="s">
        <v>60</v>
      </c>
      <c r="E32" s="21">
        <v>1</v>
      </c>
      <c r="F32" s="21"/>
      <c r="G32" s="21">
        <v>2</v>
      </c>
      <c r="H32" s="21"/>
      <c r="I32" s="21">
        <v>3</v>
      </c>
      <c r="J32" s="21"/>
      <c r="K32" s="21">
        <v>4</v>
      </c>
      <c r="L32" s="21"/>
      <c r="M32" s="21">
        <v>5</v>
      </c>
      <c r="N32" s="21"/>
      <c r="O32" s="21">
        <v>6</v>
      </c>
      <c r="P32" s="21"/>
      <c r="Q32" s="21">
        <v>7</v>
      </c>
      <c r="R32" s="21"/>
      <c r="S32" s="21">
        <v>8</v>
      </c>
      <c r="T32" s="21"/>
      <c r="U32" s="21">
        <v>9</v>
      </c>
    </row>
    <row r="33" spans="2:31" x14ac:dyDescent="0.25">
      <c r="E33" s="5">
        <v>0</v>
      </c>
      <c r="F33" s="5"/>
      <c r="G33" s="5">
        <f>1/8</f>
        <v>0.125</v>
      </c>
      <c r="H33" s="5"/>
      <c r="I33" s="5">
        <f>2/8</f>
        <v>0.25</v>
      </c>
      <c r="J33" s="5"/>
      <c r="K33" s="5">
        <f>3/8</f>
        <v>0.375</v>
      </c>
      <c r="L33" s="5"/>
      <c r="M33" s="5">
        <f>4/8</f>
        <v>0.5</v>
      </c>
      <c r="N33" s="5"/>
      <c r="O33" s="5">
        <f>5/8</f>
        <v>0.625</v>
      </c>
      <c r="P33" s="5"/>
      <c r="Q33" s="5">
        <f>6/8</f>
        <v>0.75</v>
      </c>
      <c r="R33" s="5"/>
      <c r="S33" s="5">
        <f>7/8</f>
        <v>0.875</v>
      </c>
      <c r="T33" s="5"/>
      <c r="U33" s="5">
        <f>8/8</f>
        <v>1</v>
      </c>
    </row>
    <row r="35" spans="2:31" x14ac:dyDescent="0.25">
      <c r="E35" s="5">
        <f>POWER(1-$C$31*E33,3)</f>
        <v>1</v>
      </c>
      <c r="F35" s="11"/>
      <c r="G35" s="5">
        <f>POWER(1-$C$31*G33,3)</f>
        <v>0.823974609375</v>
      </c>
      <c r="H35" s="11"/>
      <c r="I35" s="5">
        <f>POWER(1-$C$31*I33,3)</f>
        <v>0.669921875</v>
      </c>
      <c r="J35" s="11"/>
      <c r="K35" s="5">
        <f>POWER(1-$C$31*K33,3)</f>
        <v>0.536376953125</v>
      </c>
      <c r="L35" s="11"/>
      <c r="M35" s="5">
        <f>POWER(1-$C$31*M33,3)</f>
        <v>0.421875</v>
      </c>
      <c r="N35" s="11"/>
      <c r="O35" s="5">
        <f>POWER(1-$C$31*O33,3)</f>
        <v>0.324951171875</v>
      </c>
      <c r="P35" s="11"/>
      <c r="Q35" s="5">
        <f>POWER(1-$C$31*Q33,3)</f>
        <v>0.244140625</v>
      </c>
      <c r="R35" s="11"/>
      <c r="S35" s="5">
        <f>POWER(1-$C$31*S33,3)</f>
        <v>0.177978515625</v>
      </c>
      <c r="T35" s="11"/>
      <c r="U35" s="5">
        <f>POWER(1-$C$31*U33,3)</f>
        <v>0.125</v>
      </c>
    </row>
    <row r="36" spans="2:31" x14ac:dyDescent="0.25"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2:31" x14ac:dyDescent="0.25">
      <c r="E37" s="5">
        <f>-3*$C$20*$C$31*POWER(1-$C$31*E33,2)</f>
        <v>-0.1875</v>
      </c>
      <c r="F37" s="5"/>
      <c r="G37" s="5">
        <f>-3*$C$20*$C$31*POWER(1-$C$31*G33,2)</f>
        <v>-0.164794921875</v>
      </c>
      <c r="H37" s="5"/>
      <c r="I37" s="5">
        <f>-3*$C$20*$C$31*POWER(1-$C$31*I33,2)</f>
        <v>-0.1435546875</v>
      </c>
      <c r="J37" s="5"/>
      <c r="K37" s="5">
        <f>-3*$C$20*$C$31*POWER(1-$C$31*K33,2)</f>
        <v>-0.123779296875</v>
      </c>
      <c r="L37" s="5"/>
      <c r="M37" s="5">
        <f>-3*$C$20*$C$31*POWER(1-$C$31*M33,2)</f>
        <v>-0.10546875</v>
      </c>
      <c r="N37" s="5"/>
      <c r="O37" s="5">
        <f>-3*$C$20*$C$31*POWER(1-$C$31*O33,2)</f>
        <v>-8.8623046875E-2</v>
      </c>
      <c r="P37" s="5"/>
      <c r="Q37" s="5">
        <f>-3*$C$20*$C$31*POWER(1-$C$31*Q33,2)</f>
        <v>-7.32421875E-2</v>
      </c>
      <c r="R37" s="5"/>
      <c r="S37" s="5">
        <f>-3*$C$20*$C$31*POWER(1-$C$31*S33,2)</f>
        <v>-5.9326171875E-2</v>
      </c>
      <c r="T37" s="5"/>
      <c r="U37" s="5">
        <f>-3*$C$20*$C$31*POWER(1-$C$31*U33,2)</f>
        <v>-4.6875E-2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 x14ac:dyDescent="0.25"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2:31" x14ac:dyDescent="0.25">
      <c r="E39" s="5">
        <f>1-$C$31*E33</f>
        <v>1</v>
      </c>
      <c r="F39" s="5"/>
      <c r="G39" s="5">
        <f>1-$C$31*G33</f>
        <v>0.9375</v>
      </c>
      <c r="H39" s="5"/>
      <c r="I39" s="5">
        <f>1-$C$31*I33</f>
        <v>0.875</v>
      </c>
      <c r="J39" s="5"/>
      <c r="K39" s="5">
        <f>1-$C$31*K33</f>
        <v>0.8125</v>
      </c>
      <c r="L39" s="5"/>
      <c r="M39" s="5">
        <f>1-$C$31*M33</f>
        <v>0.75</v>
      </c>
      <c r="N39" s="5"/>
      <c r="O39" s="5">
        <f>1-$C$31*O33</f>
        <v>0.6875</v>
      </c>
      <c r="P39" s="5"/>
      <c r="Q39" s="5">
        <f>1-$C$31*Q33</f>
        <v>0.625</v>
      </c>
      <c r="R39" s="5"/>
      <c r="S39" s="5">
        <f>1-$C$31*S33</f>
        <v>0.5625</v>
      </c>
      <c r="T39" s="5"/>
      <c r="U39" s="5">
        <f>1-$C$31*U33</f>
        <v>0.5</v>
      </c>
    </row>
    <row r="40" spans="2:31" x14ac:dyDescent="0.25">
      <c r="E40" s="5"/>
      <c r="F40" s="11"/>
      <c r="G40" s="5"/>
      <c r="H40" s="11"/>
      <c r="I40" s="5"/>
      <c r="J40" s="11"/>
      <c r="K40" s="5"/>
      <c r="L40" s="11"/>
      <c r="M40" s="5"/>
      <c r="N40" s="11"/>
      <c r="O40" s="5"/>
      <c r="P40" s="11"/>
      <c r="Q40" s="5"/>
      <c r="R40" s="11"/>
      <c r="S40" s="5"/>
      <c r="T40" s="11"/>
      <c r="U40" s="5"/>
    </row>
    <row r="41" spans="2:31" x14ac:dyDescent="0.25">
      <c r="E41" s="5">
        <f>-$C$20*$C$31</f>
        <v>-6.25E-2</v>
      </c>
      <c r="F41" s="5"/>
      <c r="G41" s="5">
        <f>-$C$20*$C$31</f>
        <v>-6.25E-2</v>
      </c>
      <c r="H41" s="5"/>
      <c r="I41" s="5">
        <f>-$C$20*$C$31</f>
        <v>-6.25E-2</v>
      </c>
      <c r="J41" s="5"/>
      <c r="K41" s="5">
        <f>-$C$20*$C$31</f>
        <v>-6.25E-2</v>
      </c>
      <c r="L41" s="5"/>
      <c r="M41" s="5">
        <f>-$C$20*$C$31</f>
        <v>-6.25E-2</v>
      </c>
      <c r="N41" s="5"/>
      <c r="O41" s="5">
        <f>-$C$20*$C$31</f>
        <v>-6.25E-2</v>
      </c>
      <c r="P41" s="5"/>
      <c r="Q41" s="5">
        <f>-$C$20*$C$31</f>
        <v>-6.25E-2</v>
      </c>
      <c r="R41" s="5"/>
      <c r="S41" s="5">
        <f>-$C$20*$C$31</f>
        <v>-6.25E-2</v>
      </c>
      <c r="T41" s="11"/>
      <c r="U41" s="5">
        <f>-$C$20*$C$31</f>
        <v>-6.25E-2</v>
      </c>
    </row>
    <row r="42" spans="2:31" x14ac:dyDescent="0.25">
      <c r="E42" s="21"/>
      <c r="G42" s="21"/>
      <c r="I42" s="21"/>
      <c r="K42" s="21"/>
      <c r="M42" s="21"/>
      <c r="O42" s="21"/>
      <c r="Q42" s="21"/>
      <c r="S42" s="21"/>
      <c r="U42" s="5"/>
    </row>
    <row r="43" spans="2:31" x14ac:dyDescent="0.25">
      <c r="E43" s="21"/>
      <c r="G43" s="21"/>
      <c r="I43" s="21"/>
      <c r="K43" s="21"/>
      <c r="M43" s="21"/>
      <c r="O43" s="21"/>
      <c r="Q43" s="21"/>
      <c r="S43" s="21"/>
      <c r="U43" s="5"/>
    </row>
    <row r="44" spans="2:31" x14ac:dyDescent="0.25">
      <c r="C44" s="10" t="s">
        <v>0</v>
      </c>
      <c r="D44" s="10" t="s">
        <v>61</v>
      </c>
      <c r="E44" s="10" t="s">
        <v>1</v>
      </c>
      <c r="F44" s="10" t="s">
        <v>62</v>
      </c>
      <c r="G44" s="10" t="s">
        <v>2</v>
      </c>
      <c r="H44" s="10" t="s">
        <v>63</v>
      </c>
      <c r="I44" s="10" t="s">
        <v>3</v>
      </c>
      <c r="J44" s="10" t="s">
        <v>64</v>
      </c>
      <c r="K44" s="10" t="s">
        <v>4</v>
      </c>
      <c r="L44" s="10" t="s">
        <v>65</v>
      </c>
      <c r="M44" s="10" t="s">
        <v>5</v>
      </c>
      <c r="N44" s="10" t="s">
        <v>66</v>
      </c>
      <c r="O44" s="10" t="s">
        <v>6</v>
      </c>
      <c r="P44" s="10" t="s">
        <v>67</v>
      </c>
      <c r="Q44" s="10" t="s">
        <v>7</v>
      </c>
      <c r="R44" s="10" t="s">
        <v>68</v>
      </c>
      <c r="S44" s="10" t="s">
        <v>8</v>
      </c>
      <c r="T44" s="10" t="s">
        <v>69</v>
      </c>
      <c r="U44" s="10" t="s">
        <v>9</v>
      </c>
      <c r="V44" s="10" t="s">
        <v>70</v>
      </c>
      <c r="W44" s="10" t="s">
        <v>10</v>
      </c>
      <c r="X44" s="10" t="s">
        <v>71</v>
      </c>
    </row>
    <row r="45" spans="2:31" x14ac:dyDescent="0.25">
      <c r="B45" s="1" t="s">
        <v>19</v>
      </c>
      <c r="C45" s="5">
        <f>-E41*$C$25/2+E39*$C$25</f>
        <v>0.51645132211538458</v>
      </c>
      <c r="D45" s="5">
        <f>E39*$C$25/2</f>
        <v>0.25040064102564102</v>
      </c>
      <c r="E45" s="5">
        <f>-2*E39*$C$25+E39*$C$29</f>
        <v>-0.98953202211943414</v>
      </c>
      <c r="F45" s="5">
        <f>-E41*$C$25</f>
        <v>3.1300080128205128E-2</v>
      </c>
      <c r="G45" s="5">
        <f>E41*$C$25/2+E39*$C$25</f>
        <v>0.48515124198717946</v>
      </c>
      <c r="H45" s="5">
        <f>-E39*$C$25/2</f>
        <v>-0.25040064102564102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Z45" s="5"/>
    </row>
    <row r="46" spans="2:31" x14ac:dyDescent="0.25">
      <c r="B46" s="1" t="s">
        <v>20</v>
      </c>
      <c r="C46" s="5">
        <f>-E39*$C$25/2</f>
        <v>-0.25040064102564102</v>
      </c>
      <c r="D46" s="5">
        <f>E35-E37/2</f>
        <v>1.09375</v>
      </c>
      <c r="E46" s="5">
        <v>0</v>
      </c>
      <c r="F46" s="5">
        <f>-2*E35-E39*$C$25+$C$23*E35*$E$29</f>
        <v>-2.4930761351820787</v>
      </c>
      <c r="G46" s="5">
        <f>E39*$C$25/2</f>
        <v>0.25040064102564102</v>
      </c>
      <c r="H46" s="5">
        <f>E35+E37/2</f>
        <v>0.90625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Z46" s="5"/>
    </row>
    <row r="47" spans="2:31" x14ac:dyDescent="0.25">
      <c r="B47" s="1" t="s">
        <v>21</v>
      </c>
      <c r="C47" s="5">
        <v>0</v>
      </c>
      <c r="D47" s="5">
        <v>0</v>
      </c>
      <c r="E47" s="5">
        <f>-G41*$C$25/2+G39*$C$25</f>
        <v>0.48515124198717952</v>
      </c>
      <c r="F47" s="5">
        <f>G39*$C$25/2</f>
        <v>0.23475060096153846</v>
      </c>
      <c r="G47" s="5">
        <f>-2*G39*$C$25+G39*$C$29</f>
        <v>-0.92768627073696952</v>
      </c>
      <c r="H47" s="5">
        <f>-G41*$C$25</f>
        <v>3.1300080128205128E-2</v>
      </c>
      <c r="I47" s="5">
        <f>G41*$C$25/2+G39*$C$25</f>
        <v>0.45385116185897434</v>
      </c>
      <c r="J47" s="5">
        <f>-G39*$C$25/2</f>
        <v>-0.23475060096153846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Z47" s="5"/>
    </row>
    <row r="48" spans="2:31" x14ac:dyDescent="0.25">
      <c r="B48" s="1" t="s">
        <v>22</v>
      </c>
      <c r="C48" s="5">
        <v>0</v>
      </c>
      <c r="D48" s="5">
        <v>0</v>
      </c>
      <c r="E48" s="5">
        <f>-G39*$C$25/2</f>
        <v>-0.23475060096153846</v>
      </c>
      <c r="F48" s="5">
        <f>G35-G37/2</f>
        <v>0.9063720703125</v>
      </c>
      <c r="G48" s="5">
        <v>0</v>
      </c>
      <c r="H48" s="5">
        <f>-2*G35-G39*$C$25+$C$23*G35*$E$29</f>
        <v>-2.1110850957991607</v>
      </c>
      <c r="I48" s="5">
        <f>G39*$C$25/2</f>
        <v>0.23475060096153846</v>
      </c>
      <c r="J48" s="5">
        <f>G35+G37/2</f>
        <v>0.7415771484375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Z48" s="5"/>
    </row>
    <row r="49" spans="2:26" x14ac:dyDescent="0.25">
      <c r="B49" s="1" t="s">
        <v>23</v>
      </c>
      <c r="C49" s="5">
        <v>0</v>
      </c>
      <c r="D49" s="5">
        <v>0</v>
      </c>
      <c r="E49" s="5">
        <v>0</v>
      </c>
      <c r="F49" s="5">
        <v>0</v>
      </c>
      <c r="G49" s="5">
        <f>-I41*$C$25/2+I39*$C$25</f>
        <v>0.45385116185897439</v>
      </c>
      <c r="H49" s="5">
        <f>I39*$C$25/2</f>
        <v>0.2191005608974359</v>
      </c>
      <c r="I49" s="5">
        <f>-2*I39*$C$25+I39*$C$29</f>
        <v>-0.8658405193545049</v>
      </c>
      <c r="J49" s="5">
        <f>-I41*$C$25</f>
        <v>3.1300080128205128E-2</v>
      </c>
      <c r="K49" s="5">
        <f>I41*$C$25/2+I39*$C$25</f>
        <v>0.42255108173076922</v>
      </c>
      <c r="L49" s="5">
        <f>-I39*$C$25/2</f>
        <v>-0.2191005608974359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Z49" s="5"/>
    </row>
    <row r="50" spans="2:26" x14ac:dyDescent="0.25">
      <c r="B50" s="1" t="s">
        <v>24</v>
      </c>
      <c r="C50" s="5">
        <v>0</v>
      </c>
      <c r="D50" s="5">
        <v>0</v>
      </c>
      <c r="E50" s="5">
        <v>0</v>
      </c>
      <c r="F50" s="5">
        <v>0</v>
      </c>
      <c r="G50" s="5">
        <f>-I39*$C$25/2</f>
        <v>-0.2191005608974359</v>
      </c>
      <c r="H50" s="5">
        <f>I35-I37/2</f>
        <v>0.74169921875</v>
      </c>
      <c r="I50" s="5">
        <v>0</v>
      </c>
      <c r="J50" s="5">
        <f>-2*I35-I39*$C$25+$C$23*I35*$E$29</f>
        <v>-1.7728696269196049</v>
      </c>
      <c r="K50" s="5">
        <f>I39*$C$25/2</f>
        <v>0.2191005608974359</v>
      </c>
      <c r="L50" s="5">
        <f>I35+I37/2</f>
        <v>0.59814453125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Z50" s="5"/>
    </row>
    <row r="51" spans="2:26" x14ac:dyDescent="0.25">
      <c r="B51" s="1" t="s">
        <v>25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f>-K41*$C$25/2+K39*$C$25</f>
        <v>0.42255108173076927</v>
      </c>
      <c r="J51" s="5">
        <f>K39*$C$25/2</f>
        <v>0.20345052083333334</v>
      </c>
      <c r="K51" s="5">
        <f>-2*K39*$C$25+K39*$C$29</f>
        <v>-0.80399476797204028</v>
      </c>
      <c r="L51" s="5">
        <f>-K41*$C$25</f>
        <v>3.1300080128205128E-2</v>
      </c>
      <c r="M51" s="5">
        <f>K41*$C$25/2+K39*$C$25</f>
        <v>0.3912510016025641</v>
      </c>
      <c r="N51" s="5">
        <f>-K39*$C$25/2</f>
        <v>-0.20345052083333334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Z51" s="5"/>
    </row>
    <row r="52" spans="2:26" x14ac:dyDescent="0.25">
      <c r="B52" s="1" t="s">
        <v>26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f>-K39*$C$25/2</f>
        <v>-0.20345052083333334</v>
      </c>
      <c r="J52" s="5">
        <f>K35-K37/2</f>
        <v>0.5982666015625</v>
      </c>
      <c r="K52" s="5">
        <v>0</v>
      </c>
      <c r="L52" s="5">
        <f>-2*K35-K39*$C$25+$C$23*K35*$E$29</f>
        <v>-1.4755113571765204</v>
      </c>
      <c r="M52" s="5">
        <f>K39*$C$25/2</f>
        <v>0.20345052083333334</v>
      </c>
      <c r="N52" s="5">
        <f>K35+K37/2</f>
        <v>0.4744873046875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Z52" s="5"/>
    </row>
    <row r="53" spans="2:26" x14ac:dyDescent="0.25">
      <c r="B53" s="1" t="s">
        <v>27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f>-M41*$C$25/2+M39*$C$25</f>
        <v>0.39125100160256415</v>
      </c>
      <c r="L53" s="5">
        <f>M39*$C$25/2</f>
        <v>0.18780048076923078</v>
      </c>
      <c r="M53" s="5">
        <f>-2*M39*$C$25+M39*$C$29</f>
        <v>-0.74214901658957566</v>
      </c>
      <c r="N53" s="5">
        <f>-M41*$C$25</f>
        <v>3.1300080128205128E-2</v>
      </c>
      <c r="O53" s="5">
        <f>M41*$C$25/2+M39*$C$25</f>
        <v>0.35995092147435898</v>
      </c>
      <c r="P53" s="5">
        <f>-M39*$C$25/2</f>
        <v>-0.18780048076923078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Z53" s="5"/>
    </row>
    <row r="54" spans="2:26" x14ac:dyDescent="0.25">
      <c r="B54" s="1" t="s">
        <v>28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f>-M39*$C$25/2</f>
        <v>-0.18780048076923078</v>
      </c>
      <c r="L54" s="5">
        <f>M35-M37/2</f>
        <v>0.474609375</v>
      </c>
      <c r="M54" s="5">
        <v>0</v>
      </c>
      <c r="N54" s="5">
        <f>-2*M35-M39*$C$25+$C$23*M35*$E$29</f>
        <v>-1.2160919152030165</v>
      </c>
      <c r="O54" s="5">
        <f>M39*$C$25/2</f>
        <v>0.18780048076923078</v>
      </c>
      <c r="P54" s="5">
        <f>M35+M37/2</f>
        <v>0.369140625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Z54" s="5"/>
    </row>
    <row r="55" spans="2:26" x14ac:dyDescent="0.25">
      <c r="B55" s="1" t="s">
        <v>29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f>-O41*$C$25/2+O39*$C$25</f>
        <v>0.35995092147435898</v>
      </c>
      <c r="N55" s="5">
        <f>O39*$C$25/2</f>
        <v>0.17215044070512819</v>
      </c>
      <c r="O55" s="5">
        <f>-2*O39*$C$25+O39*$C$29</f>
        <v>-0.68030326520711093</v>
      </c>
      <c r="P55" s="5">
        <f>-O41*$C$25</f>
        <v>3.1300080128205128E-2</v>
      </c>
      <c r="Q55" s="5">
        <f>O41*$C$25/2+O39*$C$25</f>
        <v>0.3286508413461538</v>
      </c>
      <c r="R55" s="5">
        <f>-O39*$C$25/2</f>
        <v>-0.17215044070512819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Z55" s="5"/>
    </row>
    <row r="56" spans="2:26" x14ac:dyDescent="0.25">
      <c r="B56" s="1" t="s">
        <v>30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f>-O39*$C$25/2</f>
        <v>-0.17215044070512819</v>
      </c>
      <c r="N56" s="5">
        <f>O35-O37/2</f>
        <v>0.3692626953125</v>
      </c>
      <c r="O56" s="5">
        <v>0</v>
      </c>
      <c r="P56" s="5">
        <f>-2*O35-O39*$C$25+$C$23*O35*$E$29</f>
        <v>-0.99169292963220235</v>
      </c>
      <c r="Q56" s="5">
        <f>O39*$C$25/2</f>
        <v>0.17215044070512819</v>
      </c>
      <c r="R56" s="5">
        <f>O35+O37/2</f>
        <v>0.2806396484375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Z56" s="5"/>
    </row>
    <row r="57" spans="2:26" x14ac:dyDescent="0.25">
      <c r="B57" s="1" t="s">
        <v>31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f>-Q41*$C$25/2+Q39*$C$25</f>
        <v>0.32865084134615385</v>
      </c>
      <c r="P57" s="5">
        <f>Q39*$C$25/2</f>
        <v>0.15650040064102563</v>
      </c>
      <c r="Q57" s="5">
        <f>-2*Q39*$C$25+Q39*$C$29</f>
        <v>-0.61845751382464631</v>
      </c>
      <c r="R57" s="5">
        <f>-Q41*$C$25</f>
        <v>3.1300080128205128E-2</v>
      </c>
      <c r="S57" s="5">
        <f>Q41*$C$25/2+Q39*$C$25</f>
        <v>0.29735076121794868</v>
      </c>
      <c r="T57" s="5">
        <f>-Q39*$C$25/2</f>
        <v>-0.15650040064102563</v>
      </c>
      <c r="U57" s="5">
        <v>0</v>
      </c>
      <c r="V57" s="5">
        <v>0</v>
      </c>
      <c r="W57" s="5">
        <v>0</v>
      </c>
      <c r="X57" s="5">
        <v>0</v>
      </c>
      <c r="Z57" s="5"/>
    </row>
    <row r="58" spans="2:26" x14ac:dyDescent="0.25">
      <c r="B58" s="1" t="s">
        <v>32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f>-Q39*$C$25/2</f>
        <v>-0.15650040064102563</v>
      </c>
      <c r="P58" s="5">
        <f>Q35-Q37/2</f>
        <v>0.28076171875</v>
      </c>
      <c r="Q58" s="5">
        <v>0</v>
      </c>
      <c r="R58" s="5">
        <f>-2*Q35-Q39*$C$25+$C$23*Q35*$E$29</f>
        <v>-0.79939602909718721</v>
      </c>
      <c r="S58" s="5">
        <f>Q39*$C$25/2</f>
        <v>0.15650040064102563</v>
      </c>
      <c r="T58" s="5">
        <f>Q35+Q37/2</f>
        <v>0.20751953125</v>
      </c>
      <c r="U58" s="5">
        <v>0</v>
      </c>
      <c r="V58" s="5">
        <v>0</v>
      </c>
      <c r="W58" s="5">
        <v>0</v>
      </c>
      <c r="X58" s="5">
        <v>0</v>
      </c>
      <c r="Z58" s="5"/>
    </row>
    <row r="59" spans="2:26" x14ac:dyDescent="0.25">
      <c r="B59" s="1" t="s">
        <v>33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f>-S41*$C$25/2+S39*$C$25</f>
        <v>0.29735076121794873</v>
      </c>
      <c r="R59" s="5">
        <f>S39*$C$25/2</f>
        <v>0.14085036057692307</v>
      </c>
      <c r="S59" s="5">
        <f>-2*S39*$C$25+S39*$C$29</f>
        <v>-0.55661176244218169</v>
      </c>
      <c r="T59" s="5">
        <f>-S41*$C$25</f>
        <v>3.1300080128205128E-2</v>
      </c>
      <c r="U59" s="5">
        <f>S41*$C$25/2+S39*$C$25</f>
        <v>0.26605068108974356</v>
      </c>
      <c r="V59" s="5">
        <f>-S39*$C$25/2</f>
        <v>-0.14085036057692307</v>
      </c>
      <c r="W59" s="5">
        <v>0</v>
      </c>
      <c r="X59" s="5">
        <v>0</v>
      </c>
      <c r="Z59" s="5"/>
    </row>
    <row r="60" spans="2:26" x14ac:dyDescent="0.25">
      <c r="B60" s="1" t="s">
        <v>34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f>-S39*$C$25/2</f>
        <v>-0.14085036057692307</v>
      </c>
      <c r="R60" s="5">
        <f>S35-S37/2</f>
        <v>0.2076416015625</v>
      </c>
      <c r="S60" s="5">
        <v>0</v>
      </c>
      <c r="T60" s="5">
        <f>-2*S35-S39*$C$25+$C$23*S35*$E$29</f>
        <v>-0.63628284223108023</v>
      </c>
      <c r="U60" s="5">
        <f>S39*$C$25/2</f>
        <v>0.14085036057692307</v>
      </c>
      <c r="V60" s="5">
        <f>S35+S37/2</f>
        <v>0.1483154296875</v>
      </c>
      <c r="W60" s="5">
        <v>0</v>
      </c>
      <c r="X60" s="5">
        <v>0</v>
      </c>
      <c r="Z60" s="5"/>
    </row>
    <row r="61" spans="2:26" x14ac:dyDescent="0.25">
      <c r="B61" s="1" t="s">
        <v>35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f>-U41*$C$25/2+U39*$C$25</f>
        <v>0.26605068108974361</v>
      </c>
      <c r="T61" s="5">
        <f>U39*$C$25/2</f>
        <v>0.12520032051282051</v>
      </c>
      <c r="U61" s="5">
        <f>-2*U39*$C$25+U39*$C$29</f>
        <v>-0.49476601105971707</v>
      </c>
      <c r="V61" s="5">
        <f>-U41*$C$25</f>
        <v>3.1300080128205128E-2</v>
      </c>
      <c r="W61" s="5">
        <f>U41*$C$25/2+U39*$C$25</f>
        <v>0.23475060096153846</v>
      </c>
      <c r="X61" s="5">
        <f>-U39*$C$25/2</f>
        <v>-0.12520032051282051</v>
      </c>
      <c r="Z61" s="5"/>
    </row>
    <row r="62" spans="2:26" x14ac:dyDescent="0.25">
      <c r="B62" s="1" t="s">
        <v>36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f>-U39*$C$25/2</f>
        <v>-0.12520032051282051</v>
      </c>
      <c r="T62" s="5">
        <f>U35-U37/2</f>
        <v>0.1484375</v>
      </c>
      <c r="U62" s="5">
        <v>0</v>
      </c>
      <c r="V62" s="5">
        <f>-2*U35-U39*$C$25+$C$23*U35*$E$29</f>
        <v>-0.49943499766699057</v>
      </c>
      <c r="W62" s="5">
        <f>U39*$C$25/2</f>
        <v>0.12520032051282051</v>
      </c>
      <c r="X62" s="5">
        <f>U35+U37/2</f>
        <v>0.1015625</v>
      </c>
      <c r="Z62" s="5"/>
    </row>
    <row r="63" spans="2:26" x14ac:dyDescent="0.25">
      <c r="B63" s="1" t="s">
        <v>15</v>
      </c>
      <c r="C63" s="5">
        <v>0</v>
      </c>
      <c r="D63" s="5">
        <v>0</v>
      </c>
      <c r="E63" s="5">
        <v>1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Z63" s="5"/>
    </row>
    <row r="64" spans="2:26" x14ac:dyDescent="0.25">
      <c r="B64" s="1" t="s">
        <v>16</v>
      </c>
      <c r="C64" s="5">
        <v>0</v>
      </c>
      <c r="D64" s="5">
        <v>1</v>
      </c>
      <c r="E64" s="5">
        <v>0</v>
      </c>
      <c r="F64" s="5">
        <v>0</v>
      </c>
      <c r="G64" s="5">
        <v>0</v>
      </c>
      <c r="H64" s="5">
        <v>-1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Z64" s="5"/>
    </row>
    <row r="65" spans="2:26" x14ac:dyDescent="0.25">
      <c r="B65" s="1" t="s">
        <v>17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1</v>
      </c>
      <c r="V65" s="5">
        <v>0</v>
      </c>
      <c r="W65" s="5">
        <v>0</v>
      </c>
      <c r="X65" s="5">
        <v>0</v>
      </c>
      <c r="Z65" s="5"/>
    </row>
    <row r="66" spans="2:26" x14ac:dyDescent="0.25">
      <c r="B66" s="1" t="s">
        <v>18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1</v>
      </c>
      <c r="U66" s="5">
        <v>0</v>
      </c>
      <c r="V66" s="5">
        <v>0</v>
      </c>
      <c r="W66" s="5">
        <v>0</v>
      </c>
      <c r="X66" s="5">
        <v>-1</v>
      </c>
      <c r="Z66" s="5"/>
    </row>
    <row r="75" spans="2:26" ht="18.75" x14ac:dyDescent="0.25">
      <c r="B75" s="13" t="s">
        <v>197</v>
      </c>
    </row>
    <row r="76" spans="2:26" ht="18.75" x14ac:dyDescent="0.25">
      <c r="C76" s="2" t="s">
        <v>199</v>
      </c>
      <c r="D76" s="14"/>
      <c r="E76" s="15"/>
    </row>
    <row r="77" spans="2:26" x14ac:dyDescent="0.25">
      <c r="C77" s="23"/>
      <c r="D77" s="14"/>
      <c r="E77" s="15"/>
    </row>
    <row r="78" spans="2:26" x14ac:dyDescent="0.25">
      <c r="C78" s="16"/>
      <c r="D78" s="14"/>
    </row>
    <row r="79" spans="2:26" x14ac:dyDescent="0.25">
      <c r="B79" s="4" t="s">
        <v>59</v>
      </c>
      <c r="C79" s="6">
        <v>16</v>
      </c>
    </row>
    <row r="80" spans="2:26" x14ac:dyDescent="0.25">
      <c r="B80" s="9"/>
      <c r="C80" s="8">
        <f>1/C79</f>
        <v>6.25E-2</v>
      </c>
    </row>
    <row r="81" spans="1:39" x14ac:dyDescent="0.25">
      <c r="B81" s="3"/>
    </row>
    <row r="82" spans="1:39" x14ac:dyDescent="0.25">
      <c r="C82" s="18">
        <f>C22</f>
        <v>3.1200000000000002E-2</v>
      </c>
    </row>
    <row r="83" spans="1:39" ht="20.25" x14ac:dyDescent="0.35">
      <c r="B83" s="19" t="s">
        <v>203</v>
      </c>
      <c r="C83" s="18">
        <f>C23</f>
        <v>0.01</v>
      </c>
    </row>
    <row r="85" spans="1:39" x14ac:dyDescent="0.25">
      <c r="C85" s="12">
        <f>C80*C80/C82</f>
        <v>0.12520032051282051</v>
      </c>
    </row>
    <row r="86" spans="1:39" x14ac:dyDescent="0.25">
      <c r="C86" s="4"/>
    </row>
    <row r="87" spans="1:39" x14ac:dyDescent="0.25">
      <c r="A87" s="15"/>
      <c r="C87" s="20">
        <v>6.5923916466077825</v>
      </c>
      <c r="G87" s="17" t="s">
        <v>114</v>
      </c>
      <c r="H87" s="1">
        <f>1E+25*MDETERM(C105:AN142)</f>
        <v>-8.4837942938507306E-5</v>
      </c>
    </row>
    <row r="88" spans="1:39" x14ac:dyDescent="0.25">
      <c r="C88" s="4"/>
      <c r="F88" s="21" t="s">
        <v>189</v>
      </c>
      <c r="G88" s="21" t="s">
        <v>190</v>
      </c>
      <c r="H88" s="21" t="s">
        <v>115</v>
      </c>
      <c r="I88" s="21" t="s">
        <v>116</v>
      </c>
    </row>
    <row r="89" spans="1:39" x14ac:dyDescent="0.25">
      <c r="B89" s="7"/>
      <c r="C89" s="20">
        <f>C80*C80*C80*C80*C87*C87</f>
        <v>6.6314129062292591E-4</v>
      </c>
      <c r="E89" s="20">
        <f>C80*C80*C87*C87</f>
        <v>0.16976417039946903</v>
      </c>
      <c r="F89" s="21" t="s">
        <v>193</v>
      </c>
      <c r="G89" s="22" t="s">
        <v>194</v>
      </c>
      <c r="H89" s="22">
        <v>7.0314251729574968</v>
      </c>
      <c r="I89" s="22">
        <v>6.5923916466077825</v>
      </c>
    </row>
    <row r="90" spans="1:39" x14ac:dyDescent="0.25">
      <c r="B90" s="7"/>
      <c r="C90" s="4"/>
      <c r="D90" s="3"/>
      <c r="E90" s="8"/>
    </row>
    <row r="91" spans="1:39" x14ac:dyDescent="0.25">
      <c r="B91" s="7"/>
      <c r="C91" s="7">
        <f>C31</f>
        <v>0.5</v>
      </c>
      <c r="D91" s="3"/>
      <c r="E91" s="8"/>
    </row>
    <row r="92" spans="1:39" x14ac:dyDescent="0.25">
      <c r="D92" s="16" t="s">
        <v>60</v>
      </c>
      <c r="E92" s="21">
        <v>1</v>
      </c>
      <c r="F92" s="21"/>
      <c r="G92" s="21">
        <v>2</v>
      </c>
      <c r="H92" s="21"/>
      <c r="I92" s="21">
        <v>3</v>
      </c>
      <c r="J92" s="21"/>
      <c r="K92" s="21">
        <v>4</v>
      </c>
      <c r="L92" s="21"/>
      <c r="M92" s="21">
        <v>5</v>
      </c>
      <c r="N92" s="21"/>
      <c r="O92" s="21">
        <v>6</v>
      </c>
      <c r="P92" s="21"/>
      <c r="Q92" s="21">
        <v>7</v>
      </c>
      <c r="R92" s="21"/>
      <c r="S92" s="21">
        <v>8</v>
      </c>
      <c r="T92" s="21"/>
      <c r="U92" s="21">
        <v>9</v>
      </c>
      <c r="W92" s="21">
        <v>10</v>
      </c>
      <c r="X92" s="21"/>
      <c r="Y92" s="21">
        <v>11</v>
      </c>
      <c r="Z92" s="21"/>
      <c r="AA92" s="21">
        <v>12</v>
      </c>
      <c r="AB92" s="21"/>
      <c r="AC92" s="21">
        <v>13</v>
      </c>
      <c r="AD92" s="21"/>
      <c r="AE92" s="21">
        <v>14</v>
      </c>
      <c r="AF92" s="21"/>
      <c r="AG92" s="21">
        <v>15</v>
      </c>
      <c r="AH92" s="21"/>
      <c r="AI92" s="21">
        <v>16</v>
      </c>
      <c r="AJ92" s="21"/>
      <c r="AK92" s="21">
        <v>17</v>
      </c>
      <c r="AL92" s="21"/>
      <c r="AM92" s="21"/>
    </row>
    <row r="93" spans="1:39" x14ac:dyDescent="0.25">
      <c r="E93" s="5">
        <v>0</v>
      </c>
      <c r="F93" s="5"/>
      <c r="G93" s="5">
        <f>1/C79</f>
        <v>6.25E-2</v>
      </c>
      <c r="H93" s="5"/>
      <c r="I93" s="5">
        <f>2/C79</f>
        <v>0.125</v>
      </c>
      <c r="J93" s="5"/>
      <c r="K93" s="5">
        <f>3/C79</f>
        <v>0.1875</v>
      </c>
      <c r="L93" s="5"/>
      <c r="M93" s="5">
        <f>4/C79</f>
        <v>0.25</v>
      </c>
      <c r="N93" s="5"/>
      <c r="O93" s="5">
        <f>5/C79</f>
        <v>0.3125</v>
      </c>
      <c r="P93" s="5"/>
      <c r="Q93" s="5">
        <f>6/C79</f>
        <v>0.375</v>
      </c>
      <c r="R93" s="5"/>
      <c r="S93" s="5">
        <f>7/C79</f>
        <v>0.4375</v>
      </c>
      <c r="T93" s="5"/>
      <c r="U93" s="5">
        <f>8/C79</f>
        <v>0.5</v>
      </c>
      <c r="W93" s="5">
        <f>9/C79</f>
        <v>0.5625</v>
      </c>
      <c r="X93" s="5"/>
      <c r="Y93" s="5">
        <f>10/C79</f>
        <v>0.625</v>
      </c>
      <c r="Z93" s="5"/>
      <c r="AA93" s="5">
        <f>11/C79</f>
        <v>0.6875</v>
      </c>
      <c r="AB93" s="5"/>
      <c r="AC93" s="5">
        <f>12/C79</f>
        <v>0.75</v>
      </c>
      <c r="AD93" s="5"/>
      <c r="AE93" s="5">
        <f>13/C79</f>
        <v>0.8125</v>
      </c>
      <c r="AF93" s="5"/>
      <c r="AG93" s="5">
        <f>14/C79</f>
        <v>0.875</v>
      </c>
      <c r="AH93" s="5"/>
      <c r="AI93" s="5">
        <f>15/C79</f>
        <v>0.9375</v>
      </c>
      <c r="AJ93" s="5"/>
      <c r="AK93" s="5">
        <f>16/C79</f>
        <v>1</v>
      </c>
      <c r="AL93" s="5"/>
      <c r="AM93" s="5"/>
    </row>
    <row r="94" spans="1:39" x14ac:dyDescent="0.25">
      <c r="W94" s="5"/>
    </row>
    <row r="95" spans="1:39" x14ac:dyDescent="0.25">
      <c r="E95" s="5">
        <f>POWER(1-$C$91*E93,3)</f>
        <v>1</v>
      </c>
      <c r="F95" s="11"/>
      <c r="G95" s="5">
        <f>POWER(1-$C$91*G93,3)</f>
        <v>0.909149169921875</v>
      </c>
      <c r="H95" s="11"/>
      <c r="I95" s="5">
        <f>POWER(1-$C$91*I93,3)</f>
        <v>0.823974609375</v>
      </c>
      <c r="J95" s="11"/>
      <c r="K95" s="5">
        <f>POWER(1-$C$91*K93,3)</f>
        <v>0.744293212890625</v>
      </c>
      <c r="L95" s="11"/>
      <c r="M95" s="5">
        <f>POWER(1-$C$91*M93,3)</f>
        <v>0.669921875</v>
      </c>
      <c r="N95" s="11"/>
      <c r="O95" s="5">
        <f>POWER(1-$C$91*O93,3)</f>
        <v>0.600677490234375</v>
      </c>
      <c r="P95" s="11"/>
      <c r="Q95" s="5">
        <f>POWER(1-$C$91*Q93,3)</f>
        <v>0.536376953125</v>
      </c>
      <c r="R95" s="11"/>
      <c r="S95" s="5">
        <f>POWER(1-$C$91*S93,3)</f>
        <v>0.476837158203125</v>
      </c>
      <c r="T95" s="11"/>
      <c r="U95" s="5">
        <f>POWER(1-$C$91*U93,3)</f>
        <v>0.421875</v>
      </c>
      <c r="W95" s="5">
        <f>POWER(1-$C$91*W93,3)</f>
        <v>0.371307373046875</v>
      </c>
      <c r="Y95" s="5">
        <f>POWER(1-$C$91*Y93,3)</f>
        <v>0.324951171875</v>
      </c>
      <c r="AA95" s="5">
        <f>POWER(1-$C$91*AA93,3)</f>
        <v>0.282623291015625</v>
      </c>
      <c r="AC95" s="5">
        <f>POWER(1-$C$91*AC93,3)</f>
        <v>0.244140625</v>
      </c>
      <c r="AE95" s="5">
        <f>POWER(1-$C$91*AE93,3)</f>
        <v>0.209320068359375</v>
      </c>
      <c r="AG95" s="5">
        <f>POWER(1-$C$91*AG93,3)</f>
        <v>0.177978515625</v>
      </c>
      <c r="AI95" s="5">
        <f>POWER(1-$C$91*AI93,3)</f>
        <v>0.149932861328125</v>
      </c>
      <c r="AK95" s="5">
        <f>POWER(1-$C$91*AK93,3)</f>
        <v>0.125</v>
      </c>
    </row>
    <row r="96" spans="1:39" x14ac:dyDescent="0.25"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21"/>
      <c r="W96" s="5"/>
      <c r="X96" s="21"/>
      <c r="Y96" s="5"/>
      <c r="AA96" s="5"/>
      <c r="AC96" s="5"/>
      <c r="AE96" s="5"/>
      <c r="AG96" s="5"/>
      <c r="AI96" s="5"/>
      <c r="AK96" s="5"/>
    </row>
    <row r="97" spans="2:40" x14ac:dyDescent="0.25">
      <c r="E97" s="5">
        <f>-3*$C$80*$C$91*POWER(1-$C$91*E93,2)</f>
        <v>-9.375E-2</v>
      </c>
      <c r="F97" s="5"/>
      <c r="G97" s="5">
        <f>-3*$C$80*$C$91*POWER(1-$C$91*G93,2)</f>
        <v>-8.7982177734375E-2</v>
      </c>
      <c r="H97" s="5"/>
      <c r="I97" s="5">
        <f>-3*$C$80*$C$91*POWER(1-$C$91*I93,2)</f>
        <v>-8.23974609375E-2</v>
      </c>
      <c r="J97" s="5"/>
      <c r="K97" s="5">
        <f>-3*$C$80*$C$91*POWER(1-$C$91*K93,2)</f>
        <v>-7.6995849609375E-2</v>
      </c>
      <c r="L97" s="5"/>
      <c r="M97" s="5">
        <f>-3*$C$80*$C$91*POWER(1-$C$91*M93,2)</f>
        <v>-7.177734375E-2</v>
      </c>
      <c r="N97" s="5"/>
      <c r="O97" s="5">
        <f>-3*$C$80*$C$91*POWER(1-$C$91*O93,2)</f>
        <v>-6.6741943359375E-2</v>
      </c>
      <c r="P97" s="5"/>
      <c r="Q97" s="5">
        <f>-3*$C$80*$C$91*POWER(1-$C$91*Q93,2)</f>
        <v>-6.18896484375E-2</v>
      </c>
      <c r="R97" s="5"/>
      <c r="S97" s="5">
        <f>-3*$C$80*$C$91*POWER(1-$C$91*S93,2)</f>
        <v>-5.7220458984375E-2</v>
      </c>
      <c r="T97" s="5"/>
      <c r="U97" s="5">
        <f>-3*$C$80*$C$91*POWER(1-$C$91*U93,2)</f>
        <v>-5.2734375E-2</v>
      </c>
      <c r="V97" s="21"/>
      <c r="W97" s="5">
        <f>-3*$C$80*$C$91*POWER(1-$C$91*W93,2)</f>
        <v>-4.8431396484375E-2</v>
      </c>
      <c r="X97" s="21"/>
      <c r="Y97" s="5">
        <f>-3*$C$80*$C$91*POWER(1-$C$91*Y93,2)</f>
        <v>-4.43115234375E-2</v>
      </c>
      <c r="AA97" s="5">
        <f>-3*$C$80*$C$91*POWER(1-$C$91*AA93,2)</f>
        <v>-4.0374755859375E-2</v>
      </c>
      <c r="AC97" s="5">
        <f>-3*$C$80*$C$91*POWER(1-$C$91*AC93,2)</f>
        <v>-3.662109375E-2</v>
      </c>
      <c r="AE97" s="5">
        <f>-3*$C$80*$C$91*POWER(1-$C$91*AE93,2)</f>
        <v>-3.3050537109375E-2</v>
      </c>
      <c r="AG97" s="5">
        <f>-3*$C$80*$C$91*POWER(1-$C$91*AG93,2)</f>
        <v>-2.96630859375E-2</v>
      </c>
      <c r="AI97" s="5">
        <f>-3*$C$80*$C$91*POWER(1-$C$91*AI93,2)</f>
        <v>-2.6458740234375E-2</v>
      </c>
      <c r="AK97" s="5">
        <f>-3*$C$80*$C$91*POWER(1-$C$91*AK93,2)</f>
        <v>-2.34375E-2</v>
      </c>
    </row>
    <row r="98" spans="2:40" x14ac:dyDescent="0.25"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W98" s="11"/>
      <c r="Y98" s="11"/>
      <c r="AA98" s="11"/>
      <c r="AC98" s="11"/>
      <c r="AE98" s="11"/>
      <c r="AG98" s="11"/>
      <c r="AI98" s="11"/>
      <c r="AK98" s="11"/>
    </row>
    <row r="99" spans="2:40" x14ac:dyDescent="0.25">
      <c r="E99" s="5">
        <f>1-$C$91*E93</f>
        <v>1</v>
      </c>
      <c r="F99" s="5"/>
      <c r="G99" s="5">
        <f>1-$C$91*G93</f>
        <v>0.96875</v>
      </c>
      <c r="H99" s="5"/>
      <c r="I99" s="5">
        <f>1-$C$91*I93</f>
        <v>0.9375</v>
      </c>
      <c r="J99" s="5"/>
      <c r="K99" s="5">
        <f>1-$C$91*K93</f>
        <v>0.90625</v>
      </c>
      <c r="L99" s="5"/>
      <c r="M99" s="5">
        <f>1-$C$91*M93</f>
        <v>0.875</v>
      </c>
      <c r="N99" s="5"/>
      <c r="O99" s="5">
        <f>1-$C$91*O93</f>
        <v>0.84375</v>
      </c>
      <c r="P99" s="5"/>
      <c r="Q99" s="5">
        <f>1-$C$91*Q93</f>
        <v>0.8125</v>
      </c>
      <c r="R99" s="5"/>
      <c r="S99" s="5">
        <f>1-$C$91*S93</f>
        <v>0.78125</v>
      </c>
      <c r="T99" s="5"/>
      <c r="U99" s="5">
        <f>1-$C$91*U93</f>
        <v>0.75</v>
      </c>
      <c r="W99" s="5">
        <f>1-$C$91*W93</f>
        <v>0.71875</v>
      </c>
      <c r="Y99" s="5">
        <f>1-$C$91*Y93</f>
        <v>0.6875</v>
      </c>
      <c r="AA99" s="5">
        <f>1-$C$91*AA93</f>
        <v>0.65625</v>
      </c>
      <c r="AC99" s="5">
        <f>1-$C$91*AC93</f>
        <v>0.625</v>
      </c>
      <c r="AE99" s="5">
        <f>1-$C$91*AE93</f>
        <v>0.59375</v>
      </c>
      <c r="AG99" s="5">
        <f>1-$C$91*AG93</f>
        <v>0.5625</v>
      </c>
      <c r="AI99" s="5">
        <f>1-$C$91*AI93</f>
        <v>0.53125</v>
      </c>
      <c r="AK99" s="5">
        <f>1-$C$91*AK93</f>
        <v>0.5</v>
      </c>
    </row>
    <row r="100" spans="2:40" x14ac:dyDescent="0.25">
      <c r="E100" s="5"/>
      <c r="F100" s="11"/>
      <c r="G100" s="5"/>
      <c r="H100" s="11"/>
      <c r="I100" s="5"/>
      <c r="J100" s="11"/>
      <c r="K100" s="5"/>
      <c r="L100" s="11"/>
      <c r="M100" s="5"/>
      <c r="N100" s="11"/>
      <c r="O100" s="5"/>
      <c r="P100" s="11"/>
      <c r="Q100" s="5"/>
      <c r="R100" s="11"/>
      <c r="S100" s="5"/>
      <c r="T100" s="11"/>
      <c r="U100" s="5"/>
      <c r="W100" s="5"/>
      <c r="Y100" s="5"/>
      <c r="AA100" s="5"/>
      <c r="AC100" s="5"/>
      <c r="AE100" s="5"/>
      <c r="AG100" s="5"/>
      <c r="AI100" s="5"/>
      <c r="AK100" s="5"/>
    </row>
    <row r="101" spans="2:40" x14ac:dyDescent="0.25">
      <c r="E101" s="5">
        <f>-$C$80*$C$91</f>
        <v>-3.125E-2</v>
      </c>
      <c r="F101" s="5"/>
      <c r="G101" s="5">
        <f>-$C$80*$C$91</f>
        <v>-3.125E-2</v>
      </c>
      <c r="H101" s="5"/>
      <c r="I101" s="5">
        <f>-$C$80*$C$91</f>
        <v>-3.125E-2</v>
      </c>
      <c r="J101" s="5"/>
      <c r="K101" s="5">
        <f>-$C$80*$C$91</f>
        <v>-3.125E-2</v>
      </c>
      <c r="L101" s="5"/>
      <c r="M101" s="5">
        <f>-$C$80*$C$91</f>
        <v>-3.125E-2</v>
      </c>
      <c r="N101" s="5"/>
      <c r="O101" s="5">
        <f>-$C$80*$C$91</f>
        <v>-3.125E-2</v>
      </c>
      <c r="P101" s="5"/>
      <c r="Q101" s="5">
        <f>-$C$80*$C$91</f>
        <v>-3.125E-2</v>
      </c>
      <c r="R101" s="5"/>
      <c r="S101" s="5">
        <f>-$C$80*$C$91</f>
        <v>-3.125E-2</v>
      </c>
      <c r="T101" s="11"/>
      <c r="U101" s="5">
        <f>-$C$80*$C$91</f>
        <v>-3.125E-2</v>
      </c>
      <c r="W101" s="5">
        <f>-$C$80*$C$91</f>
        <v>-3.125E-2</v>
      </c>
      <c r="Y101" s="5">
        <f>-$C$80*$C$91</f>
        <v>-3.125E-2</v>
      </c>
      <c r="AA101" s="5">
        <f>-$C$80*$C$91</f>
        <v>-3.125E-2</v>
      </c>
      <c r="AC101" s="5">
        <f>-$C$80*$C$91</f>
        <v>-3.125E-2</v>
      </c>
      <c r="AE101" s="5">
        <f>-$C$80*$C$91</f>
        <v>-3.125E-2</v>
      </c>
      <c r="AG101" s="5">
        <f>-$C$80*$C$91</f>
        <v>-3.125E-2</v>
      </c>
      <c r="AI101" s="5">
        <f>-$C$80*$C$91</f>
        <v>-3.125E-2</v>
      </c>
      <c r="AK101" s="5">
        <f>-$C$80*$C$91</f>
        <v>-3.125E-2</v>
      </c>
    </row>
    <row r="102" spans="2:40" x14ac:dyDescent="0.25">
      <c r="E102" s="21"/>
      <c r="G102" s="21"/>
      <c r="I102" s="21"/>
      <c r="K102" s="21"/>
      <c r="M102" s="21"/>
      <c r="O102" s="21"/>
      <c r="Q102" s="21"/>
      <c r="S102" s="21"/>
      <c r="U102" s="5"/>
      <c r="W102" s="5"/>
    </row>
    <row r="103" spans="2:40" x14ac:dyDescent="0.25">
      <c r="E103" s="21"/>
      <c r="G103" s="21"/>
      <c r="I103" s="21"/>
      <c r="K103" s="21"/>
      <c r="M103" s="21"/>
      <c r="O103" s="21"/>
      <c r="Q103" s="21"/>
      <c r="S103" s="21"/>
      <c r="U103" s="5"/>
    </row>
    <row r="104" spans="2:40" x14ac:dyDescent="0.25">
      <c r="C104" s="10" t="s">
        <v>0</v>
      </c>
      <c r="D104" s="10" t="s">
        <v>61</v>
      </c>
      <c r="E104" s="10" t="s">
        <v>1</v>
      </c>
      <c r="F104" s="10" t="s">
        <v>62</v>
      </c>
      <c r="G104" s="10" t="s">
        <v>2</v>
      </c>
      <c r="H104" s="10" t="s">
        <v>63</v>
      </c>
      <c r="I104" s="10" t="s">
        <v>3</v>
      </c>
      <c r="J104" s="10" t="s">
        <v>64</v>
      </c>
      <c r="K104" s="10" t="s">
        <v>4</v>
      </c>
      <c r="L104" s="10" t="s">
        <v>65</v>
      </c>
      <c r="M104" s="10" t="s">
        <v>5</v>
      </c>
      <c r="N104" s="10" t="s">
        <v>66</v>
      </c>
      <c r="O104" s="10" t="s">
        <v>6</v>
      </c>
      <c r="P104" s="10" t="s">
        <v>67</v>
      </c>
      <c r="Q104" s="10" t="s">
        <v>7</v>
      </c>
      <c r="R104" s="10" t="s">
        <v>68</v>
      </c>
      <c r="S104" s="10" t="s">
        <v>8</v>
      </c>
      <c r="T104" s="10" t="s">
        <v>69</v>
      </c>
      <c r="U104" s="10" t="s">
        <v>9</v>
      </c>
      <c r="V104" s="10" t="s">
        <v>70</v>
      </c>
      <c r="W104" s="10" t="s">
        <v>10</v>
      </c>
      <c r="X104" s="10" t="s">
        <v>71</v>
      </c>
      <c r="Y104" s="10" t="s">
        <v>11</v>
      </c>
      <c r="Z104" s="10" t="s">
        <v>72</v>
      </c>
      <c r="AA104" s="10" t="s">
        <v>12</v>
      </c>
      <c r="AB104" s="10" t="s">
        <v>73</v>
      </c>
      <c r="AC104" s="10" t="s">
        <v>13</v>
      </c>
      <c r="AD104" s="10" t="s">
        <v>74</v>
      </c>
      <c r="AE104" s="10" t="s">
        <v>14</v>
      </c>
      <c r="AF104" s="10" t="s">
        <v>75</v>
      </c>
      <c r="AG104" s="10" t="s">
        <v>45</v>
      </c>
      <c r="AH104" s="10" t="s">
        <v>76</v>
      </c>
      <c r="AI104" s="10" t="s">
        <v>46</v>
      </c>
      <c r="AJ104" s="10" t="s">
        <v>77</v>
      </c>
      <c r="AK104" s="10" t="s">
        <v>47</v>
      </c>
      <c r="AL104" s="10" t="s">
        <v>78</v>
      </c>
      <c r="AM104" s="10" t="s">
        <v>48</v>
      </c>
      <c r="AN104" s="10" t="s">
        <v>79</v>
      </c>
    </row>
    <row r="105" spans="2:40" x14ac:dyDescent="0.25">
      <c r="B105" s="1" t="s">
        <v>19</v>
      </c>
      <c r="C105" s="5">
        <f>-E101*$C$85/2+E99*$C$85</f>
        <v>0.12715657552083334</v>
      </c>
      <c r="D105" s="5">
        <f>E99*$C$85/2</f>
        <v>6.2600160256410256E-2</v>
      </c>
      <c r="E105" s="5">
        <f>-2*E99*$C$85+E99*$C$89</f>
        <v>-0.2497374997350181</v>
      </c>
      <c r="F105" s="5">
        <f>-E101*$C$85</f>
        <v>3.912510016025641E-3</v>
      </c>
      <c r="G105" s="5">
        <f>E101*$C$85/2+E99*$C$85</f>
        <v>0.1232440655048077</v>
      </c>
      <c r="H105" s="5">
        <f>-E99*$C$85/2</f>
        <v>-6.2600160256410256E-2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</row>
    <row r="106" spans="2:40" x14ac:dyDescent="0.25">
      <c r="B106" s="1" t="s">
        <v>20</v>
      </c>
      <c r="C106" s="5">
        <f>-E99*$C$85/2</f>
        <v>-6.2600160256410256E-2</v>
      </c>
      <c r="D106" s="5">
        <f>E95-E97/2</f>
        <v>1.046875</v>
      </c>
      <c r="E106" s="5">
        <v>0</v>
      </c>
      <c r="F106" s="5">
        <f>-2*E95-E99*$C$85+$C$83*E95*$E$89</f>
        <v>-2.1235026788088258</v>
      </c>
      <c r="G106" s="5">
        <f>E99*$C$85/2</f>
        <v>6.2600160256410256E-2</v>
      </c>
      <c r="H106" s="5">
        <f>E95+E97/2</f>
        <v>0.953125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</row>
    <row r="107" spans="2:40" x14ac:dyDescent="0.25">
      <c r="B107" s="1" t="s">
        <v>21</v>
      </c>
      <c r="C107" s="5">
        <v>0</v>
      </c>
      <c r="D107" s="5">
        <v>0</v>
      </c>
      <c r="E107" s="5">
        <f>-G101*$C$85/2+G99*$C$85</f>
        <v>0.12324406550480768</v>
      </c>
      <c r="F107" s="5">
        <f>G99*$C$85/2</f>
        <v>6.0643905248397433E-2</v>
      </c>
      <c r="G107" s="5">
        <f>-2*G99*$C$85+G99*$C$89</f>
        <v>-0.24193320286829878</v>
      </c>
      <c r="H107" s="5">
        <f>-G101*$C$85</f>
        <v>3.912510016025641E-3</v>
      </c>
      <c r="I107" s="5">
        <f>G101*$C$85/2+G99*$C$85</f>
        <v>0.11933155548878205</v>
      </c>
      <c r="J107" s="5">
        <f>-G99*$C$85/2</f>
        <v>-6.0643905248397433E-2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</row>
    <row r="108" spans="2:40" x14ac:dyDescent="0.25">
      <c r="B108" s="1" t="s">
        <v>22</v>
      </c>
      <c r="C108" s="5">
        <v>0</v>
      </c>
      <c r="D108" s="5">
        <v>0</v>
      </c>
      <c r="E108" s="5">
        <f>-G99*$C$85/2</f>
        <v>-6.0643905248397433E-2</v>
      </c>
      <c r="F108" s="5">
        <f>G95-G97/2</f>
        <v>0.9531402587890625</v>
      </c>
      <c r="G108" s="5">
        <v>0</v>
      </c>
      <c r="H108" s="5">
        <f>-2*G95-G99*$C$85+$C$83*G95*$E$89</f>
        <v>-1.9380427407945333</v>
      </c>
      <c r="I108" s="5">
        <f>G99*$C$85/2</f>
        <v>6.0643905248397433E-2</v>
      </c>
      <c r="J108" s="5">
        <f>G95+G97/2</f>
        <v>0.8651580810546875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</row>
    <row r="109" spans="2:40" x14ac:dyDescent="0.25">
      <c r="B109" s="1" t="s">
        <v>23</v>
      </c>
      <c r="C109" s="5">
        <v>0</v>
      </c>
      <c r="D109" s="5">
        <v>0</v>
      </c>
      <c r="E109" s="5">
        <v>0</v>
      </c>
      <c r="F109" s="5">
        <v>0</v>
      </c>
      <c r="G109" s="5">
        <f>-I101*$C$85/2+I99*$C$85</f>
        <v>0.11933155548878205</v>
      </c>
      <c r="H109" s="5">
        <f>I99*$C$85/2</f>
        <v>5.8687650240384616E-2</v>
      </c>
      <c r="I109" s="5">
        <f>-2*I99*$C$85+I99*$C$89</f>
        <v>-0.23412890600157948</v>
      </c>
      <c r="J109" s="5">
        <f>-I101*$C$85</f>
        <v>3.912510016025641E-3</v>
      </c>
      <c r="K109" s="5">
        <f>I101*$C$85/2+I99*$C$85</f>
        <v>0.11541904547275642</v>
      </c>
      <c r="L109" s="5">
        <f>-I99*$C$85/2</f>
        <v>-5.8687650240384616E-2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</row>
    <row r="110" spans="2:40" x14ac:dyDescent="0.25">
      <c r="B110" s="1" t="s">
        <v>24</v>
      </c>
      <c r="C110" s="5">
        <v>0</v>
      </c>
      <c r="D110" s="5">
        <v>0</v>
      </c>
      <c r="E110" s="5">
        <v>0</v>
      </c>
      <c r="F110" s="5">
        <v>0</v>
      </c>
      <c r="G110" s="5">
        <f>-I99*$C$85/2</f>
        <v>-5.8687650240384616E-2</v>
      </c>
      <c r="H110" s="5">
        <f>I95-I97/2</f>
        <v>0.86517333984375</v>
      </c>
      <c r="I110" s="5">
        <v>0</v>
      </c>
      <c r="J110" s="5">
        <f>-2*I95-I99*$C$85+$C$83*I95*$E$89</f>
        <v>-1.7639257055708615</v>
      </c>
      <c r="K110" s="5">
        <f>I99*$C$85/2</f>
        <v>5.8687650240384616E-2</v>
      </c>
      <c r="L110" s="5">
        <f>I95+I97/2</f>
        <v>0.78277587890625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</row>
    <row r="111" spans="2:40" x14ac:dyDescent="0.25">
      <c r="B111" s="1" t="s">
        <v>25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f>-K101*$C$85/2+K99*$C$85</f>
        <v>0.1154190454727564</v>
      </c>
      <c r="J111" s="5">
        <f>K99*$C$85/2</f>
        <v>5.6731395232371792E-2</v>
      </c>
      <c r="K111" s="5">
        <f>-2*K99*$C$85+K99*$C$89</f>
        <v>-0.22632460913486013</v>
      </c>
      <c r="L111" s="5">
        <f>-K101*$C$85</f>
        <v>3.912510016025641E-3</v>
      </c>
      <c r="M111" s="5">
        <f>K101*$C$85/2+K99*$C$85</f>
        <v>0.11150653545673077</v>
      </c>
      <c r="N111" s="5">
        <f>-K99*$C$85/2</f>
        <v>-5.6731395232371792E-2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</row>
    <row r="112" spans="2:40" x14ac:dyDescent="0.25">
      <c r="B112" s="1" t="s">
        <v>26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f>-K99*$C$85/2</f>
        <v>-5.6731395232371792E-2</v>
      </c>
      <c r="J112" s="5">
        <f>K95-K97/2</f>
        <v>0.7827911376953125</v>
      </c>
      <c r="K112" s="5">
        <v>0</v>
      </c>
      <c r="L112" s="5">
        <f>-2*K95-K99*$C$85+$C$83*K95*$E$89</f>
        <v>-1.6007856730477903</v>
      </c>
      <c r="M112" s="5">
        <f>K99*$C$85/2</f>
        <v>5.6731395232371792E-2</v>
      </c>
      <c r="N112" s="5">
        <f>K95+K97/2</f>
        <v>0.7057952880859375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</row>
    <row r="113" spans="2:40" x14ac:dyDescent="0.25">
      <c r="B113" s="1" t="s">
        <v>27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f>-M101*$C$85/2+M99*$C$85</f>
        <v>0.11150653545673077</v>
      </c>
      <c r="L113" s="5">
        <f>M99*$C$85/2</f>
        <v>5.4775140224358976E-2</v>
      </c>
      <c r="M113" s="5">
        <f>-2*M99*$C$85+M99*$C$89</f>
        <v>-0.21852031226814084</v>
      </c>
      <c r="N113" s="5">
        <f>-M101*$C$85</f>
        <v>3.912510016025641E-3</v>
      </c>
      <c r="O113" s="5">
        <f>M101*$C$85/2+M99*$C$85</f>
        <v>0.10759402544070513</v>
      </c>
      <c r="P113" s="5">
        <f>-M99*$C$85/2</f>
        <v>-5.4775140224358976E-2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</row>
    <row r="114" spans="2:40" x14ac:dyDescent="0.25">
      <c r="B114" s="1" t="s">
        <v>28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f>-M99*$C$85/2</f>
        <v>-5.4775140224358976E-2</v>
      </c>
      <c r="L114" s="5">
        <f>M95-M97/2</f>
        <v>0.705810546875</v>
      </c>
      <c r="M114" s="5">
        <v>0</v>
      </c>
      <c r="N114" s="5">
        <f>-2*M95-M99*$C$85+$C$83*M95*$E$89</f>
        <v>-1.4482567431352997</v>
      </c>
      <c r="O114" s="5">
        <f>M99*$C$85/2</f>
        <v>5.4775140224358976E-2</v>
      </c>
      <c r="P114" s="5">
        <f>M95+M97/2</f>
        <v>0.634033203125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</row>
    <row r="115" spans="2:40" x14ac:dyDescent="0.25">
      <c r="B115" s="1" t="s">
        <v>29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f>-O101*$C$85/2+O99*$C$85</f>
        <v>0.10759402544070512</v>
      </c>
      <c r="N115" s="5">
        <f>O99*$C$85/2</f>
        <v>5.2818885216346152E-2</v>
      </c>
      <c r="O115" s="5">
        <f>-2*O99*$C$85+O99*$C$89</f>
        <v>-0.21071601540142151</v>
      </c>
      <c r="P115" s="5">
        <f>-O101*$C$85</f>
        <v>3.912510016025641E-3</v>
      </c>
      <c r="Q115" s="5">
        <f>O101*$C$85/2+O99*$C$85</f>
        <v>0.10368151542467949</v>
      </c>
      <c r="R115" s="5">
        <f>-O99*$C$85/2</f>
        <v>-5.2818885216346152E-2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</row>
    <row r="116" spans="2:40" x14ac:dyDescent="0.25">
      <c r="B116" s="1" t="s">
        <v>30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f>-O99*$C$85/2</f>
        <v>-5.2818885216346152E-2</v>
      </c>
      <c r="N116" s="5">
        <f>O95-O97/2</f>
        <v>0.6340484619140625</v>
      </c>
      <c r="O116" s="5">
        <v>0</v>
      </c>
      <c r="P116" s="5">
        <f>-2*O95-O99*$C$85+$C$83*O95*$E$89</f>
        <v>-1.3059730157433695</v>
      </c>
      <c r="Q116" s="5">
        <f>O99*$C$85/2</f>
        <v>5.2818885216346152E-2</v>
      </c>
      <c r="R116" s="5">
        <f>O95+O97/2</f>
        <v>0.5673065185546875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</row>
    <row r="117" spans="2:40" x14ac:dyDescent="0.25">
      <c r="B117" s="1" t="s">
        <v>31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f>-Q101*$C$85/2+Q99*$C$85</f>
        <v>0.10368151542467949</v>
      </c>
      <c r="P117" s="5">
        <f>Q99*$C$85/2</f>
        <v>5.0862630208333336E-2</v>
      </c>
      <c r="Q117" s="5">
        <f>-2*Q99*$C$85+Q99*$C$89</f>
        <v>-0.20291171853470222</v>
      </c>
      <c r="R117" s="5">
        <f>-Q101*$C$85</f>
        <v>3.912510016025641E-3</v>
      </c>
      <c r="S117" s="5">
        <f>Q101*$C$85/2+Q99*$C$85</f>
        <v>9.9769005408653855E-2</v>
      </c>
      <c r="T117" s="5">
        <f>-Q99*$C$85/2</f>
        <v>-5.0862630208333336E-2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</row>
    <row r="118" spans="2:40" x14ac:dyDescent="0.25">
      <c r="B118" s="1" t="s">
        <v>32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f>-Q99*$C$85/2</f>
        <v>-5.0862630208333336E-2</v>
      </c>
      <c r="P118" s="5">
        <f>Q95-Q97/2</f>
        <v>0.56732177734375</v>
      </c>
      <c r="Q118" s="5">
        <v>0</v>
      </c>
      <c r="R118" s="5">
        <f>-2*Q95-Q99*$C$85+$C$83*Q95*$E$89</f>
        <v>-1.1735685907819802</v>
      </c>
      <c r="S118" s="5">
        <f>Q99*$C$85/2</f>
        <v>5.0862630208333336E-2</v>
      </c>
      <c r="T118" s="5">
        <f>Q95+Q97/2</f>
        <v>0.50543212890625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</row>
    <row r="119" spans="2:40" x14ac:dyDescent="0.25">
      <c r="B119" s="1" t="s">
        <v>33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f>-S101*$C$85/2+S99*$C$85</f>
        <v>9.9769005408653841E-2</v>
      </c>
      <c r="R119" s="5">
        <f>S99*$C$85/2</f>
        <v>4.8906375200320512E-2</v>
      </c>
      <c r="S119" s="5">
        <f>-2*S99*$C$85+S99*$C$89</f>
        <v>-0.19510742166798289</v>
      </c>
      <c r="T119" s="5">
        <f>-S101*$C$85</f>
        <v>3.912510016025641E-3</v>
      </c>
      <c r="U119" s="5">
        <f>S101*$C$85/2+S99*$C$85</f>
        <v>9.5856495392628208E-2</v>
      </c>
      <c r="V119" s="5">
        <f>-S99*$C$85/2</f>
        <v>-4.8906375200320512E-2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</row>
    <row r="120" spans="2:40" x14ac:dyDescent="0.25">
      <c r="B120" s="1" t="s">
        <v>34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f>-S99*$C$85/2</f>
        <v>-4.8906375200320512E-2</v>
      </c>
      <c r="R120" s="5">
        <f>S95-S97/2</f>
        <v>0.5054473876953125</v>
      </c>
      <c r="S120" s="5">
        <v>0</v>
      </c>
      <c r="T120" s="5">
        <f>-2*S95-S99*$C$85+$C$83*S95*$E$89</f>
        <v>-1.0506775681611111</v>
      </c>
      <c r="U120" s="5">
        <f>S99*$C$85/2</f>
        <v>4.8906375200320512E-2</v>
      </c>
      <c r="V120" s="5">
        <f>S95+S97/2</f>
        <v>0.4482269287109375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</row>
    <row r="121" spans="2:40" x14ac:dyDescent="0.25">
      <c r="B121" s="1" t="s">
        <v>35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f>-U101*$C$85/2+U99*$C$85</f>
        <v>9.5856495392628208E-2</v>
      </c>
      <c r="T121" s="5">
        <f>U99*$C$85/2</f>
        <v>4.6950120192307696E-2</v>
      </c>
      <c r="U121" s="5">
        <f>-2*U99*$C$85+U99*$C$89</f>
        <v>-0.1873031248012636</v>
      </c>
      <c r="V121" s="5">
        <f>-U101*$C$85</f>
        <v>3.912510016025641E-3</v>
      </c>
      <c r="W121" s="5">
        <f>U101*$C$85/2+U99*$C$85</f>
        <v>9.1943985376602574E-2</v>
      </c>
      <c r="X121" s="5">
        <f>-U99*$C$85/2</f>
        <v>-4.6950120192307696E-2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</row>
    <row r="122" spans="2:40" x14ac:dyDescent="0.25">
      <c r="B122" s="1" t="s">
        <v>36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f>-U99*$C$85/2</f>
        <v>-4.6950120192307696E-2</v>
      </c>
      <c r="T122" s="5">
        <f>U95-U97/2</f>
        <v>0.4482421875</v>
      </c>
      <c r="U122" s="5">
        <v>0</v>
      </c>
      <c r="V122" s="5">
        <f>-2*U95-U99*$C$85+$C$83*U95*$E$89</f>
        <v>-0.93693404779074263</v>
      </c>
      <c r="W122" s="5">
        <f>U99*$C$85/2</f>
        <v>4.6950120192307696E-2</v>
      </c>
      <c r="X122" s="5">
        <f>U95+U97/2</f>
        <v>0.3955078125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</row>
    <row r="123" spans="2:40" x14ac:dyDescent="0.25">
      <c r="B123" s="1" t="s">
        <v>37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f>-W101*$C$85/2+W99*$C$85</f>
        <v>9.1943985376602561E-2</v>
      </c>
      <c r="V123" s="5">
        <f>W99*$C$85/2</f>
        <v>4.4993865184294872E-2</v>
      </c>
      <c r="W123" s="5">
        <f>-2*W99*$C$85+W99*$C$89</f>
        <v>-0.17949882793454425</v>
      </c>
      <c r="X123" s="5">
        <f>-W101*$C$85</f>
        <v>3.912510016025641E-3</v>
      </c>
      <c r="Y123" s="5">
        <f>W101*$C$85/2+W99*$C$85</f>
        <v>8.8031475360576927E-2</v>
      </c>
      <c r="Z123" s="5">
        <f>-W99*$C$85/2</f>
        <v>-4.4993865184294872E-2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</row>
    <row r="124" spans="2:40" x14ac:dyDescent="0.25">
      <c r="B124" s="1" t="s">
        <v>38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f>-W99*$C$85/2</f>
        <v>-4.4993865184294872E-2</v>
      </c>
      <c r="V124" s="5">
        <f>W95-W97/2</f>
        <v>0.3955230712890625</v>
      </c>
      <c r="W124" s="5">
        <v>0</v>
      </c>
      <c r="X124" s="5">
        <f>-2*W95-W99*$C$85+$C$83*W95*$E$89</f>
        <v>-0.83197212958085465</v>
      </c>
      <c r="Y124" s="5">
        <f>W99*$C$85/2</f>
        <v>4.4993865184294872E-2</v>
      </c>
      <c r="Z124" s="5">
        <f>W95+W97/2</f>
        <v>0.3470916748046875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</row>
    <row r="125" spans="2:40" x14ac:dyDescent="0.25">
      <c r="B125" s="1" t="s">
        <v>39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f>-Y101*$C$85/2+Y99*$C$85</f>
        <v>8.8031475360576913E-2</v>
      </c>
      <c r="X125" s="5">
        <f>Y99*$C$85/2</f>
        <v>4.3037610176282048E-2</v>
      </c>
      <c r="Y125" s="5">
        <f>-2*Y99*$C$85+Y99*$C$89</f>
        <v>-0.17169453106782492</v>
      </c>
      <c r="Z125" s="5">
        <f>-Y101*$C$85</f>
        <v>3.912510016025641E-3</v>
      </c>
      <c r="AA125" s="5">
        <f>Y101*$C$85/2+Y99*$C$85</f>
        <v>8.411896534455128E-2</v>
      </c>
      <c r="AB125" s="5">
        <f>-Y99*$C$85/2</f>
        <v>-4.3037610176282048E-2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</row>
    <row r="126" spans="2:40" x14ac:dyDescent="0.25">
      <c r="B126" s="1" t="s">
        <v>40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f>-Y99*$C$85/2</f>
        <v>-4.3037610176282048E-2</v>
      </c>
      <c r="X126" s="5">
        <f>Y95-Y97/2</f>
        <v>0.34710693359375</v>
      </c>
      <c r="Y126" s="5">
        <v>0</v>
      </c>
      <c r="Z126" s="5">
        <f>-2*Y95-Y99*$C$85+$C$83*Y95*$E$89</f>
        <v>-0.73542591344142716</v>
      </c>
      <c r="AA126" s="5">
        <f>Y99*$C$85/2</f>
        <v>4.3037610176282048E-2</v>
      </c>
      <c r="AB126" s="5">
        <f>Y95+Y97/2</f>
        <v>0.30279541015625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</row>
    <row r="127" spans="2:40" x14ac:dyDescent="0.25">
      <c r="B127" s="1" t="s">
        <v>41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f>-AA101*$C$85/2+AA99*$C$85</f>
        <v>8.411896534455128E-2</v>
      </c>
      <c r="Z127" s="5">
        <f>AA99*$C$85/2</f>
        <v>4.1081355168269232E-2</v>
      </c>
      <c r="AA127" s="5">
        <f>-2*AA99*$C$85+AA99*$C$89</f>
        <v>-0.16389023420110563</v>
      </c>
      <c r="AB127" s="5">
        <f>-AA101*$C$85</f>
        <v>3.912510016025641E-3</v>
      </c>
      <c r="AC127" s="5">
        <f>AA101*$C$85/2+AA99*$C$85</f>
        <v>8.0206455328525647E-2</v>
      </c>
      <c r="AD127" s="5">
        <f>-AA99*$C$85/2</f>
        <v>-4.1081355168269232E-2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</row>
    <row r="128" spans="2:40" x14ac:dyDescent="0.25">
      <c r="B128" s="1" t="s">
        <v>42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f>-AA99*$C$85/2</f>
        <v>-4.1081355168269232E-2</v>
      </c>
      <c r="Z128" s="5">
        <f>AA95-AA97/2</f>
        <v>0.3028106689453125</v>
      </c>
      <c r="AA128" s="5">
        <v>0</v>
      </c>
      <c r="AB128" s="5">
        <f>-2*AA95-AA99*$C$85+$C$83*AA95*$E$89</f>
        <v>-0.64692949928244003</v>
      </c>
      <c r="AC128" s="5">
        <f>AA99*$C$85/2</f>
        <v>4.1081355168269232E-2</v>
      </c>
      <c r="AD128" s="5">
        <f>AA95+AA97/2</f>
        <v>0.2624359130859375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</row>
    <row r="129" spans="2:40" x14ac:dyDescent="0.25">
      <c r="B129" s="1" t="s">
        <v>43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f>-AC101*$C$85/2+AC99*$C$85</f>
        <v>8.0206455328525633E-2</v>
      </c>
      <c r="AB129" s="5">
        <f>AC99*$C$85/2</f>
        <v>3.9125100160256408E-2</v>
      </c>
      <c r="AC129" s="5">
        <f>-2*AC99*$C$85+AC99*$C$89</f>
        <v>-0.1560859373343863</v>
      </c>
      <c r="AD129" s="5">
        <f>-AC101*$C$85</f>
        <v>3.912510016025641E-3</v>
      </c>
      <c r="AE129" s="5">
        <f>AC101*$C$85/2+AC99*$C$85</f>
        <v>7.62939453125E-2</v>
      </c>
      <c r="AF129" s="5">
        <f>-AC99*$C$85/2</f>
        <v>-3.9125100160256408E-2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</row>
    <row r="130" spans="2:40" x14ac:dyDescent="0.25">
      <c r="B130" s="1" t="s">
        <v>44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f>-AC99*$C$85/2</f>
        <v>-3.9125100160256408E-2</v>
      </c>
      <c r="AB130" s="5">
        <f>AC95-AC97/2</f>
        <v>0.262451171875</v>
      </c>
      <c r="AC130" s="5">
        <v>0</v>
      </c>
      <c r="AD130" s="5">
        <f>-2*AC95-AC99*$C$85+$C$83*AC95*$E$89</f>
        <v>-0.56611698701387347</v>
      </c>
      <c r="AE130" s="5">
        <f>AC99*$C$85/2</f>
        <v>3.9125100160256408E-2</v>
      </c>
      <c r="AF130" s="5">
        <f>AC95+AC97/2</f>
        <v>0.225830078125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</row>
    <row r="131" spans="2:40" x14ac:dyDescent="0.25">
      <c r="B131" s="1" t="s">
        <v>49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f>-AE101*$C$85/2+AE99*$C$85</f>
        <v>7.62939453125E-2</v>
      </c>
      <c r="AD131" s="5">
        <f>AE99*$C$85/2</f>
        <v>3.7168845152243592E-2</v>
      </c>
      <c r="AE131" s="5">
        <f>-2*AE99*$C$85+AE99*$C$89</f>
        <v>-0.14828164046766701</v>
      </c>
      <c r="AF131" s="5">
        <f>-AE101*$C$85</f>
        <v>3.912510016025641E-3</v>
      </c>
      <c r="AG131" s="5">
        <f>AE101*$C$85/2+AE99*$C$85</f>
        <v>7.2381435296474367E-2</v>
      </c>
      <c r="AH131" s="5">
        <f>-AE99*$C$85/2</f>
        <v>-3.7168845152243592E-2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</row>
    <row r="132" spans="2:40" x14ac:dyDescent="0.25">
      <c r="B132" s="1" t="s">
        <v>50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f>-AE99*$C$85/2</f>
        <v>-3.7168845152243592E-2</v>
      </c>
      <c r="AD132" s="5">
        <f>AE95-AE97/2</f>
        <v>0.2258453369140625</v>
      </c>
      <c r="AE132" s="5">
        <v>0</v>
      </c>
      <c r="AF132" s="5">
        <f>-2*AE95-AE99*$C$85+$C$83*AE95*$E$89</f>
        <v>-0.49262247654570729</v>
      </c>
      <c r="AG132" s="5">
        <f>AE99*$C$85/2</f>
        <v>3.7168845152243592E-2</v>
      </c>
      <c r="AH132" s="5">
        <f>AE95+AE97/2</f>
        <v>0.1927947998046875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</row>
    <row r="133" spans="2:40" x14ac:dyDescent="0.25">
      <c r="B133" s="1" t="s">
        <v>51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f>-AG101*$C$85/2+AG99*$C$85</f>
        <v>7.2381435296474353E-2</v>
      </c>
      <c r="AF133" s="5">
        <f>AG99*$C$85/2</f>
        <v>3.5212590144230768E-2</v>
      </c>
      <c r="AG133" s="5">
        <f>-2*AG99*$C$85+AG99*$C$89</f>
        <v>-0.14047734360094769</v>
      </c>
      <c r="AH133" s="5">
        <f>-AG101*$C$85</f>
        <v>3.912510016025641E-3</v>
      </c>
      <c r="AI133" s="5">
        <f>AG101*$C$85/2+AG99*$C$85</f>
        <v>6.846892528044872E-2</v>
      </c>
      <c r="AJ133" s="5">
        <f>-AG99*$C$85/2</f>
        <v>-3.5212590144230768E-2</v>
      </c>
      <c r="AK133" s="5">
        <v>0</v>
      </c>
      <c r="AL133" s="5">
        <v>0</v>
      </c>
      <c r="AM133" s="5">
        <v>0</v>
      </c>
      <c r="AN133" s="5">
        <v>0</v>
      </c>
    </row>
    <row r="134" spans="2:40" x14ac:dyDescent="0.25">
      <c r="B134" s="1" t="s">
        <v>52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f>-AG99*$C$85/2</f>
        <v>-3.5212590144230768E-2</v>
      </c>
      <c r="AF134" s="5">
        <f>AG95-AG97/2</f>
        <v>0.19281005859375</v>
      </c>
      <c r="AG134" s="5">
        <v>0</v>
      </c>
      <c r="AH134" s="5">
        <f>-2*AG95-AG99*$C$85+$C$83*AG95*$E$89</f>
        <v>-0.42608006778792151</v>
      </c>
      <c r="AI134" s="5">
        <f>AG99*$C$85/2</f>
        <v>3.5212590144230768E-2</v>
      </c>
      <c r="AJ134" s="5">
        <f>AG95+AG97/2</f>
        <v>0.16314697265625</v>
      </c>
      <c r="AK134" s="5">
        <v>0</v>
      </c>
      <c r="AL134" s="5">
        <v>0</v>
      </c>
      <c r="AM134" s="5">
        <v>0</v>
      </c>
      <c r="AN134" s="5">
        <v>0</v>
      </c>
    </row>
    <row r="135" spans="2:40" x14ac:dyDescent="0.25">
      <c r="B135" s="1" t="s">
        <v>53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f>-AI101*$C$85/2+AI99*$C$85</f>
        <v>6.846892528044872E-2</v>
      </c>
      <c r="AH135" s="5">
        <f>AI99*$C$85/2</f>
        <v>3.3256335136217952E-2</v>
      </c>
      <c r="AI135" s="5">
        <f>-2*AI99*$C$85+AI99*$C$89</f>
        <v>-0.13267304673422839</v>
      </c>
      <c r="AJ135" s="5">
        <f>-AI101*$C$85</f>
        <v>3.912510016025641E-3</v>
      </c>
      <c r="AK135" s="5">
        <f>AI101*$C$85/2+AI99*$C$85</f>
        <v>6.4556415264423087E-2</v>
      </c>
      <c r="AL135" s="5">
        <f>-AI99*$C$85/2</f>
        <v>-3.3256335136217952E-2</v>
      </c>
      <c r="AM135" s="5">
        <v>0</v>
      </c>
      <c r="AN135" s="5">
        <v>0</v>
      </c>
    </row>
    <row r="136" spans="2:40" x14ac:dyDescent="0.25">
      <c r="B136" s="1" t="s">
        <v>54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f>-AI99*$C$85/2</f>
        <v>-3.3256335136217952E-2</v>
      </c>
      <c r="AH136" s="5">
        <f>AI95-AI97/2</f>
        <v>0.1631622314453125</v>
      </c>
      <c r="AI136" s="5">
        <v>0</v>
      </c>
      <c r="AJ136" s="5">
        <f>-2*AI95-AI99*$C$85+$C$83*AI95*$E$89</f>
        <v>-0.36612386065049601</v>
      </c>
      <c r="AK136" s="5">
        <f>AI99*$C$85/2</f>
        <v>3.3256335136217952E-2</v>
      </c>
      <c r="AL136" s="5">
        <f>AI95+AI97/2</f>
        <v>0.1367034912109375</v>
      </c>
      <c r="AM136" s="5">
        <v>0</v>
      </c>
      <c r="AN136" s="5">
        <v>0</v>
      </c>
    </row>
    <row r="137" spans="2:40" x14ac:dyDescent="0.25">
      <c r="B137" s="1" t="s">
        <v>55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f>-AK101*$C$85/2+AK99*$C$85</f>
        <v>6.4556415264423073E-2</v>
      </c>
      <c r="AJ137" s="5">
        <f>AK99*$C$85/2</f>
        <v>3.1300080128205128E-2</v>
      </c>
      <c r="AK137" s="5">
        <f>-2*AK99*$C$85+AK99*$C$89</f>
        <v>-0.12486874986750905</v>
      </c>
      <c r="AL137" s="5">
        <f>-AK101*$C$85</f>
        <v>3.912510016025641E-3</v>
      </c>
      <c r="AM137" s="5">
        <f>AK101*$C$85/2+AK99*$C$85</f>
        <v>6.0643905248397433E-2</v>
      </c>
      <c r="AN137" s="5">
        <f>-AK99*$C$85/2</f>
        <v>-3.1300080128205128E-2</v>
      </c>
    </row>
    <row r="138" spans="2:40" x14ac:dyDescent="0.25">
      <c r="B138" s="1" t="s">
        <v>56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f>-AK99*$C$85/2</f>
        <v>-3.1300080128205128E-2</v>
      </c>
      <c r="AJ138" s="5">
        <f>AK95-AK97/2</f>
        <v>0.13671875</v>
      </c>
      <c r="AK138" s="5">
        <v>0</v>
      </c>
      <c r="AL138" s="5">
        <f>-2*AK95-AK99*$C$85+$C$83*AK95*$E$89</f>
        <v>-0.31238795504341088</v>
      </c>
      <c r="AM138" s="5">
        <f>AK99*$C$85/2</f>
        <v>3.1300080128205128E-2</v>
      </c>
      <c r="AN138" s="5">
        <f>AK95+AK97/2</f>
        <v>0.11328125</v>
      </c>
    </row>
    <row r="139" spans="2:40" x14ac:dyDescent="0.25">
      <c r="B139" s="1" t="s">
        <v>15</v>
      </c>
      <c r="C139" s="5">
        <v>0</v>
      </c>
      <c r="D139" s="5">
        <v>0</v>
      </c>
      <c r="E139" s="5">
        <v>1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</row>
    <row r="140" spans="2:40" x14ac:dyDescent="0.25">
      <c r="B140" s="1" t="s">
        <v>16</v>
      </c>
      <c r="C140" s="5">
        <v>0</v>
      </c>
      <c r="D140" s="5">
        <v>1</v>
      </c>
      <c r="E140" s="5">
        <v>0</v>
      </c>
      <c r="F140" s="5">
        <v>0</v>
      </c>
      <c r="G140" s="5">
        <v>0</v>
      </c>
      <c r="H140" s="5">
        <v>-1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</row>
    <row r="141" spans="2:40" x14ac:dyDescent="0.25">
      <c r="B141" s="1" t="s">
        <v>57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1</v>
      </c>
      <c r="AL141" s="5">
        <v>0</v>
      </c>
      <c r="AM141" s="5">
        <v>0</v>
      </c>
      <c r="AN141" s="5">
        <v>0</v>
      </c>
    </row>
    <row r="142" spans="2:40" x14ac:dyDescent="0.25">
      <c r="B142" s="1" t="s">
        <v>58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1</v>
      </c>
      <c r="AK142" s="5">
        <v>0</v>
      </c>
      <c r="AL142" s="5">
        <v>0</v>
      </c>
      <c r="AM142" s="5">
        <v>0</v>
      </c>
      <c r="AN142" s="5">
        <v>-1</v>
      </c>
    </row>
    <row r="150" spans="2:5" ht="18.75" x14ac:dyDescent="0.25">
      <c r="B150" s="13" t="s">
        <v>197</v>
      </c>
    </row>
    <row r="151" spans="2:5" ht="18.75" x14ac:dyDescent="0.25">
      <c r="C151" s="2" t="s">
        <v>200</v>
      </c>
      <c r="D151" s="14"/>
      <c r="E151" s="15"/>
    </row>
    <row r="152" spans="2:5" x14ac:dyDescent="0.25">
      <c r="C152" s="23"/>
      <c r="D152" s="14"/>
      <c r="E152" s="15"/>
    </row>
    <row r="153" spans="2:5" x14ac:dyDescent="0.25">
      <c r="C153" s="16"/>
      <c r="D153" s="14"/>
    </row>
    <row r="154" spans="2:5" x14ac:dyDescent="0.25">
      <c r="B154" s="4" t="s">
        <v>59</v>
      </c>
      <c r="C154" s="6">
        <v>24</v>
      </c>
    </row>
    <row r="155" spans="2:5" x14ac:dyDescent="0.25">
      <c r="B155" s="9"/>
      <c r="C155" s="8">
        <f>1/C154</f>
        <v>4.1666666666666664E-2</v>
      </c>
    </row>
    <row r="156" spans="2:5" x14ac:dyDescent="0.25">
      <c r="B156" s="3"/>
    </row>
    <row r="157" spans="2:5" x14ac:dyDescent="0.25">
      <c r="C157" s="18">
        <f>C22</f>
        <v>3.1200000000000002E-2</v>
      </c>
    </row>
    <row r="158" spans="2:5" ht="20.25" x14ac:dyDescent="0.35">
      <c r="B158" s="19" t="s">
        <v>203</v>
      </c>
      <c r="C158" s="18">
        <f>C23</f>
        <v>0.01</v>
      </c>
    </row>
    <row r="160" spans="2:5" x14ac:dyDescent="0.25">
      <c r="C160" s="12">
        <f>C155*C155/C157</f>
        <v>5.5644586894586887E-2</v>
      </c>
    </row>
    <row r="161" spans="1:55" x14ac:dyDescent="0.25">
      <c r="C161" s="4"/>
    </row>
    <row r="162" spans="1:55" x14ac:dyDescent="0.25">
      <c r="A162" s="15"/>
      <c r="C162" s="20">
        <v>6.5099964460518871</v>
      </c>
      <c r="G162" s="17" t="s">
        <v>114</v>
      </c>
      <c r="H162" s="1">
        <f>1E+50*MDETERM(C180:BD233)</f>
        <v>1.7370404069166051E-6</v>
      </c>
    </row>
    <row r="163" spans="1:55" x14ac:dyDescent="0.25">
      <c r="C163" s="4"/>
      <c r="F163" s="21" t="s">
        <v>189</v>
      </c>
      <c r="G163" s="21" t="s">
        <v>190</v>
      </c>
      <c r="H163" s="21" t="s">
        <v>115</v>
      </c>
      <c r="I163" s="21" t="s">
        <v>116</v>
      </c>
      <c r="J163" s="21" t="s">
        <v>119</v>
      </c>
    </row>
    <row r="164" spans="1:55" x14ac:dyDescent="0.25">
      <c r="B164" s="7"/>
      <c r="C164" s="20">
        <f>C155*C155*C155*C155*C162*C162</f>
        <v>1.277369482048376E-4</v>
      </c>
      <c r="E164" s="20">
        <f>C155*C155*C162*C162</f>
        <v>7.3576482165986459E-2</v>
      </c>
      <c r="F164" s="21" t="s">
        <v>193</v>
      </c>
      <c r="G164" s="22" t="s">
        <v>194</v>
      </c>
      <c r="H164" s="22">
        <v>7.0314251729574968</v>
      </c>
      <c r="I164" s="22">
        <v>6.5923916466077825</v>
      </c>
      <c r="J164" s="22">
        <v>6.5099964460518871</v>
      </c>
    </row>
    <row r="165" spans="1:55" x14ac:dyDescent="0.25">
      <c r="B165" s="7"/>
      <c r="C165" s="4"/>
      <c r="D165" s="3"/>
      <c r="E165" s="8"/>
    </row>
    <row r="166" spans="1:55" x14ac:dyDescent="0.25">
      <c r="B166" s="7"/>
      <c r="C166" s="7">
        <f>C31</f>
        <v>0.5</v>
      </c>
      <c r="D166" s="3"/>
      <c r="E166" s="8"/>
    </row>
    <row r="167" spans="1:55" x14ac:dyDescent="0.25">
      <c r="D167" s="16" t="s">
        <v>60</v>
      </c>
      <c r="E167" s="21">
        <v>1</v>
      </c>
      <c r="F167" s="21"/>
      <c r="G167" s="21">
        <v>2</v>
      </c>
      <c r="H167" s="21"/>
      <c r="I167" s="21">
        <v>3</v>
      </c>
      <c r="J167" s="21"/>
      <c r="K167" s="21">
        <v>4</v>
      </c>
      <c r="L167" s="21"/>
      <c r="M167" s="21">
        <v>5</v>
      </c>
      <c r="N167" s="21"/>
      <c r="O167" s="21">
        <v>6</v>
      </c>
      <c r="P167" s="21"/>
      <c r="Q167" s="21">
        <v>7</v>
      </c>
      <c r="R167" s="21"/>
      <c r="S167" s="21">
        <v>8</v>
      </c>
      <c r="T167" s="21"/>
      <c r="U167" s="21">
        <v>9</v>
      </c>
      <c r="W167" s="21">
        <v>10</v>
      </c>
      <c r="X167" s="21"/>
      <c r="Y167" s="21">
        <v>11</v>
      </c>
      <c r="Z167" s="21"/>
      <c r="AA167" s="21">
        <v>12</v>
      </c>
      <c r="AB167" s="21"/>
      <c r="AC167" s="21">
        <v>13</v>
      </c>
      <c r="AD167" s="21"/>
      <c r="AE167" s="21">
        <v>14</v>
      </c>
      <c r="AF167" s="21"/>
      <c r="AG167" s="21">
        <v>15</v>
      </c>
      <c r="AH167" s="21"/>
      <c r="AI167" s="21">
        <v>16</v>
      </c>
      <c r="AJ167" s="21"/>
      <c r="AK167" s="21">
        <v>17</v>
      </c>
      <c r="AL167" s="21"/>
      <c r="AM167" s="21">
        <v>18</v>
      </c>
      <c r="AN167" s="21"/>
      <c r="AO167" s="21">
        <v>19</v>
      </c>
      <c r="AP167" s="21"/>
      <c r="AQ167" s="21">
        <v>20</v>
      </c>
      <c r="AR167" s="21"/>
      <c r="AS167" s="21">
        <v>21</v>
      </c>
      <c r="AT167" s="21"/>
      <c r="AU167" s="21">
        <v>22</v>
      </c>
      <c r="AV167" s="21"/>
      <c r="AW167" s="21">
        <v>23</v>
      </c>
      <c r="AX167" s="21"/>
      <c r="AY167" s="21">
        <v>24</v>
      </c>
      <c r="AZ167" s="21"/>
      <c r="BA167" s="21">
        <v>25</v>
      </c>
      <c r="BB167" s="21"/>
      <c r="BC167" s="21"/>
    </row>
    <row r="168" spans="1:55" x14ac:dyDescent="0.25">
      <c r="E168" s="5">
        <v>0</v>
      </c>
      <c r="F168" s="5"/>
      <c r="G168" s="5">
        <f>1/C154</f>
        <v>4.1666666666666664E-2</v>
      </c>
      <c r="H168" s="5"/>
      <c r="I168" s="5">
        <f>2/C154</f>
        <v>8.3333333333333329E-2</v>
      </c>
      <c r="J168" s="5"/>
      <c r="K168" s="5">
        <f>3/C154</f>
        <v>0.125</v>
      </c>
      <c r="L168" s="5"/>
      <c r="M168" s="5">
        <f>4/C154</f>
        <v>0.16666666666666666</v>
      </c>
      <c r="N168" s="5"/>
      <c r="O168" s="5">
        <f>5/C154</f>
        <v>0.20833333333333334</v>
      </c>
      <c r="P168" s="5"/>
      <c r="Q168" s="5">
        <f>6/C154</f>
        <v>0.25</v>
      </c>
      <c r="R168" s="5"/>
      <c r="S168" s="5">
        <f>7/C154</f>
        <v>0.29166666666666669</v>
      </c>
      <c r="T168" s="5"/>
      <c r="U168" s="5">
        <f>8/C154</f>
        <v>0.33333333333333331</v>
      </c>
      <c r="W168" s="5">
        <f>9/C154</f>
        <v>0.375</v>
      </c>
      <c r="X168" s="5"/>
      <c r="Y168" s="5">
        <f>10/C154</f>
        <v>0.41666666666666669</v>
      </c>
      <c r="Z168" s="5"/>
      <c r="AA168" s="5">
        <f>11/C154</f>
        <v>0.45833333333333331</v>
      </c>
      <c r="AB168" s="5"/>
      <c r="AC168" s="5">
        <f>12/C154</f>
        <v>0.5</v>
      </c>
      <c r="AD168" s="5"/>
      <c r="AE168" s="5">
        <f>13/C154</f>
        <v>0.54166666666666663</v>
      </c>
      <c r="AF168" s="5"/>
      <c r="AG168" s="5">
        <f>14/C154</f>
        <v>0.58333333333333337</v>
      </c>
      <c r="AH168" s="5"/>
      <c r="AI168" s="5">
        <f>15/C154</f>
        <v>0.625</v>
      </c>
      <c r="AJ168" s="5"/>
      <c r="AK168" s="5">
        <f>16/C154</f>
        <v>0.66666666666666663</v>
      </c>
      <c r="AL168" s="5"/>
      <c r="AM168" s="5">
        <f>17/C154</f>
        <v>0.70833333333333337</v>
      </c>
      <c r="AO168" s="5">
        <f>18/C154</f>
        <v>0.75</v>
      </c>
      <c r="AP168" s="5"/>
      <c r="AQ168" s="5">
        <f>19/C154</f>
        <v>0.79166666666666663</v>
      </c>
      <c r="AR168" s="5"/>
      <c r="AS168" s="5">
        <f>20/C154</f>
        <v>0.83333333333333337</v>
      </c>
      <c r="AT168" s="5"/>
      <c r="AU168" s="5">
        <f>21/C154</f>
        <v>0.875</v>
      </c>
      <c r="AV168" s="5"/>
      <c r="AW168" s="5">
        <f>22/C154</f>
        <v>0.91666666666666663</v>
      </c>
      <c r="AX168" s="5"/>
      <c r="AY168" s="5">
        <f>23/C154</f>
        <v>0.95833333333333337</v>
      </c>
      <c r="AZ168" s="5"/>
      <c r="BA168" s="5">
        <f>24/C154</f>
        <v>1</v>
      </c>
    </row>
    <row r="169" spans="1:55" x14ac:dyDescent="0.25">
      <c r="W169" s="5"/>
    </row>
    <row r="170" spans="1:55" x14ac:dyDescent="0.25">
      <c r="E170" s="5">
        <f>POWER(1-$C$166*E168,3)</f>
        <v>1</v>
      </c>
      <c r="F170" s="11"/>
      <c r="G170" s="5">
        <f>POWER(1-$C$166*G168,3)</f>
        <v>0.93879304108796291</v>
      </c>
      <c r="H170" s="11"/>
      <c r="I170" s="5">
        <f>POWER(1-$C$166*I168,3)</f>
        <v>0.88013599537037057</v>
      </c>
      <c r="J170" s="11"/>
      <c r="K170" s="5">
        <f>POWER(1-$C$166*K168,3)</f>
        <v>0.823974609375</v>
      </c>
      <c r="L170" s="11"/>
      <c r="M170" s="5">
        <f>POWER(1-$C$166*M168,3)</f>
        <v>0.77025462962962954</v>
      </c>
      <c r="N170" s="11"/>
      <c r="O170" s="5">
        <f>POWER(1-$C$166*O168,3)</f>
        <v>0.71892180266203709</v>
      </c>
      <c r="P170" s="11"/>
      <c r="Q170" s="5">
        <f>POWER(1-$C$166*Q168,3)</f>
        <v>0.669921875</v>
      </c>
      <c r="R170" s="11"/>
      <c r="S170" s="5">
        <f>POWER(1-$C$166*S168,3)</f>
        <v>0.62320059317129628</v>
      </c>
      <c r="T170" s="11"/>
      <c r="U170" s="5">
        <f>POWER(1-$C$166*U168,3)</f>
        <v>0.57870370370370383</v>
      </c>
      <c r="W170" s="5">
        <f>POWER(1-$C$166*W168,3)</f>
        <v>0.536376953125</v>
      </c>
      <c r="Y170" s="5">
        <f>POWER(1-$C$166*Y168,3)</f>
        <v>0.49616608796296291</v>
      </c>
      <c r="AA170" s="5">
        <f>POWER(1-$C$166*AA168,3)</f>
        <v>0.45801685474537041</v>
      </c>
      <c r="AC170" s="5">
        <f>POWER(1-$C$166*AC168,3)</f>
        <v>0.421875</v>
      </c>
      <c r="AE170" s="5">
        <f>POWER(1-$C$166*AE168,3)</f>
        <v>0.38768627025462976</v>
      </c>
      <c r="AG170" s="5">
        <f>POWER(1-$C$166*AG168,3)</f>
        <v>0.35539641203703698</v>
      </c>
      <c r="AI170" s="5">
        <f>POWER(1-$C$166*AI168,3)</f>
        <v>0.324951171875</v>
      </c>
      <c r="AK170" s="5">
        <f>POWER(1-$C$166*AK168,3)</f>
        <v>0.29629629629629639</v>
      </c>
      <c r="AM170" s="5">
        <f>POWER(1-$C$166*AM168,3)</f>
        <v>0.26937753182870361</v>
      </c>
      <c r="AO170" s="5">
        <f>POWER(1-$C$166*AO168,3)</f>
        <v>0.244140625</v>
      </c>
      <c r="AQ170" s="5">
        <f>POWER(1-$C$166*AQ168,3)</f>
        <v>0.22053132233796305</v>
      </c>
      <c r="AS170" s="5">
        <f>POWER(1-$C$166*AS168,3)</f>
        <v>0.19849537037037029</v>
      </c>
      <c r="AU170" s="5">
        <f>POWER(1-$C$166*AU168,3)</f>
        <v>0.177978515625</v>
      </c>
      <c r="AW170" s="5">
        <f>POWER(1-$C$166*AW168,3)</f>
        <v>0.15892650462962968</v>
      </c>
      <c r="AY170" s="5">
        <f>POWER(1-$C$166*AY168,3)</f>
        <v>0.14128508391203698</v>
      </c>
      <c r="BA170" s="5">
        <f>POWER(1-$C$166*BA168,3)</f>
        <v>0.125</v>
      </c>
    </row>
    <row r="171" spans="1:55" x14ac:dyDescent="0.25"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21"/>
      <c r="W171" s="5"/>
      <c r="X171" s="21"/>
      <c r="Y171" s="5"/>
      <c r="AA171" s="5"/>
      <c r="AC171" s="5"/>
      <c r="AE171" s="5"/>
      <c r="AG171" s="5"/>
      <c r="AI171" s="5"/>
      <c r="AK171" s="5"/>
      <c r="AM171" s="5"/>
      <c r="AO171" s="5"/>
      <c r="AQ171" s="5"/>
      <c r="AS171" s="5"/>
      <c r="AU171" s="5"/>
      <c r="AW171" s="5"/>
      <c r="AY171" s="5"/>
      <c r="BA171" s="5"/>
    </row>
    <row r="172" spans="1:55" x14ac:dyDescent="0.25">
      <c r="E172" s="5">
        <f>-3*$C$155*$C$166*POWER(1-$C$166*E168,2)</f>
        <v>-6.25E-2</v>
      </c>
      <c r="F172" s="5"/>
      <c r="G172" s="5">
        <f>-3*$C$155*$C$166*POWER(1-$C$166*G168,2)</f>
        <v>-5.9922960069444441E-2</v>
      </c>
      <c r="H172" s="5"/>
      <c r="I172" s="5">
        <f>-3*$C$155*$C$166*POWER(1-$C$166*I168,2)</f>
        <v>-5.7400173611111119E-2</v>
      </c>
      <c r="J172" s="5"/>
      <c r="K172" s="5">
        <f>-3*$C$155*$C$166*POWER(1-$C$166*K168,2)</f>
        <v>-5.4931640625E-2</v>
      </c>
      <c r="L172" s="5"/>
      <c r="M172" s="5">
        <f>-3*$C$155*$C$166*POWER(1-$C$166*M168,2)</f>
        <v>-5.2517361111111105E-2</v>
      </c>
      <c r="N172" s="5"/>
      <c r="O172" s="5">
        <f>-3*$C$155*$C$166*POWER(1-$C$166*O168,2)</f>
        <v>-5.0157335069444448E-2</v>
      </c>
      <c r="P172" s="5"/>
      <c r="Q172" s="5">
        <f>-3*$C$155*$C$166*POWER(1-$C$166*Q168,2)</f>
        <v>-4.78515625E-2</v>
      </c>
      <c r="R172" s="5"/>
      <c r="S172" s="5">
        <f>-3*$C$155*$C$166*POWER(1-$C$166*S168,2)</f>
        <v>-4.5600043402777776E-2</v>
      </c>
      <c r="T172" s="5"/>
      <c r="U172" s="5">
        <f>-3*$C$155*$C$166*POWER(1-$C$166*U168,2)</f>
        <v>-4.3402777777777783E-2</v>
      </c>
      <c r="V172" s="21"/>
      <c r="W172" s="5">
        <f>-3*$C$155*$C$166*POWER(1-$C$166*W168,2)</f>
        <v>-4.1259765625E-2</v>
      </c>
      <c r="X172" s="21"/>
      <c r="Y172" s="5">
        <f>-3*$C$155*$C$166*POWER(1-$C$166*Y168,2)</f>
        <v>-3.9171006944444441E-2</v>
      </c>
      <c r="AA172" s="5">
        <f>-3*$C$155*$C$166*POWER(1-$C$166*AA168,2)</f>
        <v>-3.7136501736111112E-2</v>
      </c>
      <c r="AC172" s="5">
        <f>-3*$C$155*$C$166*POWER(1-$C$166*AC168,2)</f>
        <v>-3.515625E-2</v>
      </c>
      <c r="AE172" s="5">
        <f>-3*$C$155*$C$166*POWER(1-$C$166*AE168,2)</f>
        <v>-3.3230251736111119E-2</v>
      </c>
      <c r="AG172" s="5">
        <f>-3*$C$155*$C$166*POWER(1-$C$166*AG168,2)</f>
        <v>-3.1358506944444441E-2</v>
      </c>
      <c r="AI172" s="5">
        <f>-3*$C$155*$C$166*POWER(1-$C$166*AI168,2)</f>
        <v>-2.9541015625E-2</v>
      </c>
      <c r="AK172" s="5">
        <f>-3*$C$155*$C$166*POWER(1-$C$166*AK168,2)</f>
        <v>-2.7777777777777783E-2</v>
      </c>
      <c r="AM172" s="5">
        <f>-3*$C$155*$C$166*POWER(1-$C$166*AM168,2)</f>
        <v>-2.6068793402777773E-2</v>
      </c>
      <c r="AO172" s="5">
        <f>-3*$C$155*$C$166*POWER(1-$C$166*AO168,2)</f>
        <v>-2.44140625E-2</v>
      </c>
      <c r="AQ172" s="5">
        <f>-3*$C$155*$C$166*POWER(1-$C$166*AQ168,2)</f>
        <v>-2.2813585069444451E-2</v>
      </c>
      <c r="AS172" s="5">
        <f>-3*$C$155*$C$166*POWER(1-$C$166*AS168,2)</f>
        <v>-2.1267361111111105E-2</v>
      </c>
      <c r="AU172" s="5">
        <f>-3*$C$155*$C$166*POWER(1-$C$166*AU168,2)</f>
        <v>-1.9775390625E-2</v>
      </c>
      <c r="AW172" s="5">
        <f>-3*$C$155*$C$166*POWER(1-$C$166*AW168,2)</f>
        <v>-1.8337673611111115E-2</v>
      </c>
      <c r="AY172" s="5">
        <f>-3*$C$155*$C$166*POWER(1-$C$166*AY168,2)</f>
        <v>-1.6954210069444441E-2</v>
      </c>
      <c r="BA172" s="5">
        <f>-3*$C$155*$C$166*POWER(1-$C$166*BA168,2)</f>
        <v>-1.5625E-2</v>
      </c>
    </row>
    <row r="173" spans="1:55" x14ac:dyDescent="0.25"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W173" s="11"/>
      <c r="Y173" s="11"/>
      <c r="AA173" s="11"/>
      <c r="AC173" s="11"/>
      <c r="AE173" s="11"/>
      <c r="AG173" s="11"/>
      <c r="AI173" s="11"/>
      <c r="AK173" s="11"/>
      <c r="AM173" s="11"/>
      <c r="AO173" s="11"/>
      <c r="AQ173" s="11"/>
      <c r="AS173" s="11"/>
      <c r="AU173" s="11"/>
      <c r="AW173" s="11"/>
      <c r="AY173" s="11"/>
      <c r="BA173" s="11"/>
    </row>
    <row r="174" spans="1:55" x14ac:dyDescent="0.25">
      <c r="E174" s="5">
        <f>1-$C$166*E168</f>
        <v>1</v>
      </c>
      <c r="F174" s="5"/>
      <c r="G174" s="5">
        <f>1-$C$166*G168</f>
        <v>0.97916666666666663</v>
      </c>
      <c r="H174" s="5"/>
      <c r="I174" s="5">
        <f>1-$C$166*I168</f>
        <v>0.95833333333333337</v>
      </c>
      <c r="J174" s="5"/>
      <c r="K174" s="5">
        <f>1-$C$166*K168</f>
        <v>0.9375</v>
      </c>
      <c r="L174" s="5"/>
      <c r="M174" s="5">
        <f>1-$C$166*M168</f>
        <v>0.91666666666666663</v>
      </c>
      <c r="N174" s="5"/>
      <c r="O174" s="5">
        <f>1-$C$166*O168</f>
        <v>0.89583333333333337</v>
      </c>
      <c r="P174" s="5"/>
      <c r="Q174" s="5">
        <f>1-$C$166*Q168</f>
        <v>0.875</v>
      </c>
      <c r="R174" s="5"/>
      <c r="S174" s="5">
        <f>1-$C$166*S168</f>
        <v>0.85416666666666663</v>
      </c>
      <c r="T174" s="5"/>
      <c r="U174" s="5">
        <f>1-$C$166*U168</f>
        <v>0.83333333333333337</v>
      </c>
      <c r="W174" s="5">
        <f>1-$C$166*W168</f>
        <v>0.8125</v>
      </c>
      <c r="Y174" s="5">
        <f>1-$C$166*Y168</f>
        <v>0.79166666666666663</v>
      </c>
      <c r="AA174" s="5">
        <f>1-$C$166*AA168</f>
        <v>0.77083333333333337</v>
      </c>
      <c r="AC174" s="5">
        <f>1-$C$166*AC168</f>
        <v>0.75</v>
      </c>
      <c r="AE174" s="5">
        <f>1-$C$166*AE168</f>
        <v>0.72916666666666674</v>
      </c>
      <c r="AG174" s="5">
        <f>1-$C$166*AG168</f>
        <v>0.70833333333333326</v>
      </c>
      <c r="AI174" s="5">
        <f>1-$C$166*AI168</f>
        <v>0.6875</v>
      </c>
      <c r="AK174" s="5">
        <f>1-$C$166*AK168</f>
        <v>0.66666666666666674</v>
      </c>
      <c r="AM174" s="5">
        <f>1-$C$166*AM168</f>
        <v>0.64583333333333326</v>
      </c>
      <c r="AO174" s="5">
        <f>1-$C$166*AO168</f>
        <v>0.625</v>
      </c>
      <c r="AQ174" s="5">
        <f>1-$C$166*AQ168</f>
        <v>0.60416666666666674</v>
      </c>
      <c r="AS174" s="5">
        <f>1-$C$166*AS168</f>
        <v>0.58333333333333326</v>
      </c>
      <c r="AU174" s="5">
        <f>1-$C$166*AU168</f>
        <v>0.5625</v>
      </c>
      <c r="AW174" s="5">
        <f>1-$C$166*AW168</f>
        <v>0.54166666666666674</v>
      </c>
      <c r="AY174" s="5">
        <f>1-$C$166*AY168</f>
        <v>0.52083333333333326</v>
      </c>
      <c r="BA174" s="5">
        <f>1-$C$166*BA168</f>
        <v>0.5</v>
      </c>
    </row>
    <row r="175" spans="1:55" x14ac:dyDescent="0.25">
      <c r="E175" s="5"/>
      <c r="F175" s="11"/>
      <c r="G175" s="5"/>
      <c r="H175" s="11"/>
      <c r="I175" s="5"/>
      <c r="J175" s="11"/>
      <c r="K175" s="5"/>
      <c r="L175" s="11"/>
      <c r="M175" s="5"/>
      <c r="N175" s="11"/>
      <c r="O175" s="5"/>
      <c r="P175" s="11"/>
      <c r="Q175" s="5"/>
      <c r="R175" s="11"/>
      <c r="S175" s="5"/>
      <c r="T175" s="11"/>
      <c r="U175" s="5"/>
      <c r="W175" s="5"/>
      <c r="Y175" s="5"/>
      <c r="AA175" s="5"/>
      <c r="AC175" s="5"/>
      <c r="AE175" s="5"/>
      <c r="AG175" s="5"/>
      <c r="AI175" s="5"/>
      <c r="AK175" s="5"/>
      <c r="AM175" s="5"/>
      <c r="AO175" s="5"/>
      <c r="AQ175" s="5"/>
      <c r="AS175" s="5"/>
      <c r="AU175" s="5"/>
      <c r="AW175" s="5"/>
      <c r="AY175" s="5"/>
      <c r="BA175" s="5"/>
    </row>
    <row r="176" spans="1:55" x14ac:dyDescent="0.25">
      <c r="E176" s="5">
        <f>-$C$155*$C$166</f>
        <v>-2.0833333333333332E-2</v>
      </c>
      <c r="F176" s="5"/>
      <c r="G176" s="5">
        <f>-$C$155*$C$166</f>
        <v>-2.0833333333333332E-2</v>
      </c>
      <c r="H176" s="5"/>
      <c r="I176" s="5">
        <f>-$C$155*$C$166</f>
        <v>-2.0833333333333332E-2</v>
      </c>
      <c r="J176" s="5"/>
      <c r="K176" s="5">
        <f>-$C$155*$C$166</f>
        <v>-2.0833333333333332E-2</v>
      </c>
      <c r="L176" s="5"/>
      <c r="M176" s="5">
        <f>-$C$155*$C$166</f>
        <v>-2.0833333333333332E-2</v>
      </c>
      <c r="N176" s="5"/>
      <c r="O176" s="5">
        <f>-$C$155*$C$166</f>
        <v>-2.0833333333333332E-2</v>
      </c>
      <c r="P176" s="5"/>
      <c r="Q176" s="5">
        <f>-$C$155*$C$166</f>
        <v>-2.0833333333333332E-2</v>
      </c>
      <c r="R176" s="5"/>
      <c r="S176" s="5">
        <f>-$C$155*$C$166</f>
        <v>-2.0833333333333332E-2</v>
      </c>
      <c r="T176" s="11"/>
      <c r="U176" s="5">
        <f>-$C$155*$C$166</f>
        <v>-2.0833333333333332E-2</v>
      </c>
      <c r="W176" s="5">
        <f>-$C$155*$C$166</f>
        <v>-2.0833333333333332E-2</v>
      </c>
      <c r="Y176" s="5">
        <f>-$C$155*$C$166</f>
        <v>-2.0833333333333332E-2</v>
      </c>
      <c r="AA176" s="5">
        <f>-$C$155*$C$166</f>
        <v>-2.0833333333333332E-2</v>
      </c>
      <c r="AC176" s="5">
        <f>-$C$155*$C$166</f>
        <v>-2.0833333333333332E-2</v>
      </c>
      <c r="AE176" s="5">
        <f>-$C$155*$C$166</f>
        <v>-2.0833333333333332E-2</v>
      </c>
      <c r="AG176" s="5">
        <f>-$C$155*$C$166</f>
        <v>-2.0833333333333332E-2</v>
      </c>
      <c r="AI176" s="5">
        <f>-$C$155*$C$166</f>
        <v>-2.0833333333333332E-2</v>
      </c>
      <c r="AK176" s="5">
        <f>-$C$155*$C$166</f>
        <v>-2.0833333333333332E-2</v>
      </c>
      <c r="AM176" s="5">
        <f>-$C$155*$C$166</f>
        <v>-2.0833333333333332E-2</v>
      </c>
      <c r="AO176" s="5">
        <f>-$C$155*$C$166</f>
        <v>-2.0833333333333332E-2</v>
      </c>
      <c r="AQ176" s="5">
        <f>-$C$155*$C$166</f>
        <v>-2.0833333333333332E-2</v>
      </c>
      <c r="AS176" s="5">
        <f>-$C$155*$C$166</f>
        <v>-2.0833333333333332E-2</v>
      </c>
      <c r="AU176" s="5">
        <f>-$C$155*$C$166</f>
        <v>-2.0833333333333332E-2</v>
      </c>
      <c r="AW176" s="5">
        <f>-$C$155*$C$166</f>
        <v>-2.0833333333333332E-2</v>
      </c>
      <c r="AY176" s="5">
        <f>-$C$155*$C$166</f>
        <v>-2.0833333333333332E-2</v>
      </c>
      <c r="BA176" s="5">
        <f>-$C$155*$C$166</f>
        <v>-2.0833333333333332E-2</v>
      </c>
    </row>
    <row r="177" spans="2:56" x14ac:dyDescent="0.25">
      <c r="E177" s="21"/>
      <c r="G177" s="21"/>
      <c r="I177" s="21"/>
      <c r="K177" s="21"/>
      <c r="M177" s="21"/>
      <c r="O177" s="21"/>
      <c r="Q177" s="21"/>
      <c r="S177" s="21"/>
      <c r="U177" s="5"/>
      <c r="W177" s="5"/>
    </row>
    <row r="178" spans="2:56" x14ac:dyDescent="0.25">
      <c r="E178" s="21"/>
      <c r="G178" s="21"/>
      <c r="I178" s="21"/>
      <c r="K178" s="21"/>
      <c r="M178" s="21"/>
      <c r="O178" s="21"/>
      <c r="Q178" s="21"/>
      <c r="S178" s="21"/>
      <c r="U178" s="5"/>
    </row>
    <row r="179" spans="2:56" x14ac:dyDescent="0.25">
      <c r="C179" s="10" t="s">
        <v>0</v>
      </c>
      <c r="D179" s="10" t="s">
        <v>61</v>
      </c>
      <c r="E179" s="10" t="s">
        <v>1</v>
      </c>
      <c r="F179" s="10" t="s">
        <v>62</v>
      </c>
      <c r="G179" s="10" t="s">
        <v>2</v>
      </c>
      <c r="H179" s="10" t="s">
        <v>63</v>
      </c>
      <c r="I179" s="10" t="s">
        <v>3</v>
      </c>
      <c r="J179" s="10" t="s">
        <v>64</v>
      </c>
      <c r="K179" s="10" t="s">
        <v>4</v>
      </c>
      <c r="L179" s="10" t="s">
        <v>65</v>
      </c>
      <c r="M179" s="10" t="s">
        <v>5</v>
      </c>
      <c r="N179" s="10" t="s">
        <v>66</v>
      </c>
      <c r="O179" s="10" t="s">
        <v>6</v>
      </c>
      <c r="P179" s="10" t="s">
        <v>67</v>
      </c>
      <c r="Q179" s="10" t="s">
        <v>7</v>
      </c>
      <c r="R179" s="10" t="s">
        <v>68</v>
      </c>
      <c r="S179" s="10" t="s">
        <v>8</v>
      </c>
      <c r="T179" s="10" t="s">
        <v>69</v>
      </c>
      <c r="U179" s="10" t="s">
        <v>9</v>
      </c>
      <c r="V179" s="10" t="s">
        <v>70</v>
      </c>
      <c r="W179" s="10" t="s">
        <v>10</v>
      </c>
      <c r="X179" s="10" t="s">
        <v>71</v>
      </c>
      <c r="Y179" s="10" t="s">
        <v>11</v>
      </c>
      <c r="Z179" s="10" t="s">
        <v>72</v>
      </c>
      <c r="AA179" s="10" t="s">
        <v>12</v>
      </c>
      <c r="AB179" s="10" t="s">
        <v>73</v>
      </c>
      <c r="AC179" s="10" t="s">
        <v>13</v>
      </c>
      <c r="AD179" s="10" t="s">
        <v>74</v>
      </c>
      <c r="AE179" s="10" t="s">
        <v>14</v>
      </c>
      <c r="AF179" s="10" t="s">
        <v>75</v>
      </c>
      <c r="AG179" s="10" t="s">
        <v>45</v>
      </c>
      <c r="AH179" s="10" t="s">
        <v>76</v>
      </c>
      <c r="AI179" s="10" t="s">
        <v>46</v>
      </c>
      <c r="AJ179" s="10" t="s">
        <v>77</v>
      </c>
      <c r="AK179" s="10" t="s">
        <v>47</v>
      </c>
      <c r="AL179" s="10" t="s">
        <v>78</v>
      </c>
      <c r="AM179" s="10" t="s">
        <v>48</v>
      </c>
      <c r="AN179" s="10" t="s">
        <v>79</v>
      </c>
      <c r="AO179" s="10" t="s">
        <v>80</v>
      </c>
      <c r="AP179" s="10" t="s">
        <v>81</v>
      </c>
      <c r="AQ179" s="10" t="s">
        <v>82</v>
      </c>
      <c r="AR179" s="10" t="s">
        <v>83</v>
      </c>
      <c r="AS179" s="10" t="s">
        <v>84</v>
      </c>
      <c r="AT179" s="10" t="s">
        <v>85</v>
      </c>
      <c r="AU179" s="10" t="s">
        <v>86</v>
      </c>
      <c r="AV179" s="10" t="s">
        <v>87</v>
      </c>
      <c r="AW179" s="10" t="s">
        <v>88</v>
      </c>
      <c r="AX179" s="10" t="s">
        <v>89</v>
      </c>
      <c r="AY179" s="10" t="s">
        <v>90</v>
      </c>
      <c r="AZ179" s="10" t="s">
        <v>91</v>
      </c>
      <c r="BA179" s="10" t="s">
        <v>92</v>
      </c>
      <c r="BB179" s="10" t="s">
        <v>93</v>
      </c>
      <c r="BC179" s="10" t="s">
        <v>94</v>
      </c>
      <c r="BD179" s="10" t="s">
        <v>95</v>
      </c>
    </row>
    <row r="180" spans="2:56" x14ac:dyDescent="0.25">
      <c r="B180" s="1" t="s">
        <v>19</v>
      </c>
      <c r="C180" s="5">
        <f>-E176*$C$160/2+E174*$C$160</f>
        <v>5.6224218008072167E-2</v>
      </c>
      <c r="D180" s="5">
        <f>E174*$C$160/2</f>
        <v>2.7822293447293443E-2</v>
      </c>
      <c r="E180" s="5">
        <f>-2*E174*$C$160+E174*$C$164</f>
        <v>-0.11116143684096894</v>
      </c>
      <c r="F180" s="5">
        <f>-E176*$C$160</f>
        <v>1.1592622269705601E-3</v>
      </c>
      <c r="G180" s="5">
        <f>E176*$C$160/2+E174*$C$160</f>
        <v>5.5064955781101606E-2</v>
      </c>
      <c r="H180" s="5">
        <f>-E174*$C$160/2</f>
        <v>-2.7822293447293443E-2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5">
        <v>0</v>
      </c>
      <c r="BD180" s="5">
        <v>0</v>
      </c>
    </row>
    <row r="181" spans="2:56" x14ac:dyDescent="0.25">
      <c r="B181" s="1" t="s">
        <v>20</v>
      </c>
      <c r="C181" s="5">
        <f>-E174*$C$160/2</f>
        <v>-2.7822293447293443E-2</v>
      </c>
      <c r="D181" s="5">
        <f>E170-E172/2</f>
        <v>1.03125</v>
      </c>
      <c r="E181" s="5">
        <v>0</v>
      </c>
      <c r="F181" s="5">
        <f>-2*E170-E174*$C$160+$C$158*E170*$E$164</f>
        <v>-2.0549088220729268</v>
      </c>
      <c r="G181" s="5">
        <f>E174*$C$160/2</f>
        <v>2.7822293447293443E-2</v>
      </c>
      <c r="H181" s="5">
        <f>E170+E172/2</f>
        <v>0.96875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</row>
    <row r="182" spans="2:56" x14ac:dyDescent="0.25">
      <c r="B182" s="1" t="s">
        <v>21</v>
      </c>
      <c r="C182" s="5">
        <v>0</v>
      </c>
      <c r="D182" s="5">
        <v>0</v>
      </c>
      <c r="E182" s="5">
        <f>-G176*$C$160/2+G174*$C$160</f>
        <v>5.5064955781101606E-2</v>
      </c>
      <c r="F182" s="5">
        <f>G174*$C$160/2</f>
        <v>2.7242662333808162E-2</v>
      </c>
      <c r="G182" s="5">
        <f>-2*G174*$C$160+G174*$C$164</f>
        <v>-0.10884557357344875</v>
      </c>
      <c r="H182" s="5">
        <f>-G176*$C$160</f>
        <v>1.1592622269705601E-3</v>
      </c>
      <c r="I182" s="5">
        <f>G176*$C$160/2+G174*$C$160</f>
        <v>5.3905693554131044E-2</v>
      </c>
      <c r="J182" s="5">
        <f>-G174*$C$160/2</f>
        <v>-2.7242662333808162E-2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</row>
    <row r="183" spans="2:56" x14ac:dyDescent="0.25">
      <c r="B183" s="1" t="s">
        <v>22</v>
      </c>
      <c r="C183" s="5">
        <v>0</v>
      </c>
      <c r="D183" s="5">
        <v>0</v>
      </c>
      <c r="E183" s="5">
        <f>-G174*$C$160/2</f>
        <v>-2.7242662333808162E-2</v>
      </c>
      <c r="F183" s="5">
        <f>G170-G172/2</f>
        <v>0.96875452112268512</v>
      </c>
      <c r="G183" s="5">
        <v>0</v>
      </c>
      <c r="H183" s="5">
        <f>-2*G170-G174*$C$160+$C$158*G170*$E$164</f>
        <v>-1.9313806759490904</v>
      </c>
      <c r="I183" s="5">
        <f>G174*$C$160/2</f>
        <v>2.7242662333808162E-2</v>
      </c>
      <c r="J183" s="5">
        <f>G170+G172/2</f>
        <v>0.9088315610532407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</row>
    <row r="184" spans="2:56" x14ac:dyDescent="0.25">
      <c r="B184" s="1" t="s">
        <v>23</v>
      </c>
      <c r="C184" s="5">
        <v>0</v>
      </c>
      <c r="D184" s="5">
        <v>0</v>
      </c>
      <c r="E184" s="5">
        <v>0</v>
      </c>
      <c r="F184" s="5">
        <v>0</v>
      </c>
      <c r="G184" s="5">
        <f>-I176*$C$160/2+I174*$C$160</f>
        <v>5.3905693554131051E-2</v>
      </c>
      <c r="H184" s="5">
        <f>I174*$C$160/2</f>
        <v>2.6663031220322885E-2</v>
      </c>
      <c r="I184" s="5">
        <f>-2*I174*$C$160+I174*$C$164</f>
        <v>-0.10652971030592857</v>
      </c>
      <c r="J184" s="5">
        <f>-I176*$C$160</f>
        <v>1.1592622269705601E-3</v>
      </c>
      <c r="K184" s="5">
        <f>I176*$C$160/2+I174*$C$160</f>
        <v>5.274643132716049E-2</v>
      </c>
      <c r="L184" s="5">
        <f>-I174*$C$160/2</f>
        <v>-2.6663031220322885E-2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</row>
    <row r="185" spans="2:56" x14ac:dyDescent="0.25">
      <c r="B185" s="1" t="s">
        <v>24</v>
      </c>
      <c r="C185" s="5">
        <v>0</v>
      </c>
      <c r="D185" s="5">
        <v>0</v>
      </c>
      <c r="E185" s="5">
        <v>0</v>
      </c>
      <c r="F185" s="5">
        <v>0</v>
      </c>
      <c r="G185" s="5">
        <f>-I174*$C$160/2</f>
        <v>-2.6663031220322885E-2</v>
      </c>
      <c r="H185" s="5">
        <f>I170-I172/2</f>
        <v>0.90883608217592615</v>
      </c>
      <c r="I185" s="5">
        <v>0</v>
      </c>
      <c r="J185" s="5">
        <f>-2*I170-I174*$C$160+$C$158*I170*$E$164</f>
        <v>-1.8129504800777168</v>
      </c>
      <c r="K185" s="5">
        <f>I174*$C$160/2</f>
        <v>2.6663031220322885E-2</v>
      </c>
      <c r="L185" s="5">
        <f>I170+I172/2</f>
        <v>0.85143590856481499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</row>
    <row r="186" spans="2:56" x14ac:dyDescent="0.25">
      <c r="B186" s="1" t="s">
        <v>25</v>
      </c>
      <c r="C186" s="5">
        <v>0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f>-K176*$C$160/2+K174*$C$160</f>
        <v>5.274643132716049E-2</v>
      </c>
      <c r="J186" s="5">
        <f>K174*$C$160/2</f>
        <v>2.6083400106837604E-2</v>
      </c>
      <c r="K186" s="5">
        <f>-2*K174*$C$160+K174*$C$164</f>
        <v>-0.10421384703840839</v>
      </c>
      <c r="L186" s="5">
        <f>-K176*$C$160</f>
        <v>1.1592622269705601E-3</v>
      </c>
      <c r="M186" s="5">
        <f>K176*$C$160/2+K174*$C$160</f>
        <v>5.1587169100189928E-2</v>
      </c>
      <c r="N186" s="5">
        <f>-K174*$C$160/2</f>
        <v>-2.6083400106837604E-2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</row>
    <row r="187" spans="2:56" x14ac:dyDescent="0.25">
      <c r="B187" s="1" t="s">
        <v>26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f>-K174*$C$160/2</f>
        <v>-2.6083400106837604E-2</v>
      </c>
      <c r="J187" s="5">
        <f>K170-K172/2</f>
        <v>0.8514404296875</v>
      </c>
      <c r="K187" s="5">
        <v>0</v>
      </c>
      <c r="L187" s="5">
        <f>-2*K170-K174*$C$160+$C$158*K170*$E$164</f>
        <v>-1.6995097674321562</v>
      </c>
      <c r="M187" s="5">
        <f>K174*$C$160/2</f>
        <v>2.6083400106837604E-2</v>
      </c>
      <c r="N187" s="5">
        <f>K170+K172/2</f>
        <v>0.7965087890625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</row>
    <row r="188" spans="2:56" x14ac:dyDescent="0.25">
      <c r="B188" s="1" t="s">
        <v>27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f>-M176*$C$160/2+M174*$C$160</f>
        <v>5.1587169100189928E-2</v>
      </c>
      <c r="L188" s="5">
        <f>M174*$C$160/2</f>
        <v>2.5503768993352324E-2</v>
      </c>
      <c r="M188" s="5">
        <f>-2*M174*$C$160+M174*$C$164</f>
        <v>-0.1018979837708882</v>
      </c>
      <c r="N188" s="5">
        <f>-M176*$C$160</f>
        <v>1.1592622269705601E-3</v>
      </c>
      <c r="O188" s="5">
        <f>M176*$C$160/2+M174*$C$160</f>
        <v>5.0427906873219366E-2</v>
      </c>
      <c r="P188" s="5">
        <f>-M174*$C$160/2</f>
        <v>-2.5503768993352324E-2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</row>
    <row r="189" spans="2:56" x14ac:dyDescent="0.25">
      <c r="B189" s="1" t="s">
        <v>28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f>-M174*$C$160/2</f>
        <v>-2.5503768993352324E-2</v>
      </c>
      <c r="L189" s="5">
        <f>M170-M172/2</f>
        <v>0.79651331018518512</v>
      </c>
      <c r="M189" s="5">
        <v>0</v>
      </c>
      <c r="N189" s="5">
        <f>-2*M170-M174*$C$160+$C$158*M170*$E$164</f>
        <v>-1.5909500709857616</v>
      </c>
      <c r="O189" s="5">
        <f>M174*$C$160/2</f>
        <v>2.5503768993352324E-2</v>
      </c>
      <c r="P189" s="5">
        <f>M170+M172/2</f>
        <v>0.74399594907407396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</row>
    <row r="190" spans="2:56" x14ac:dyDescent="0.25">
      <c r="B190" s="1" t="s">
        <v>29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f>-O176*$C$160/2+O174*$C$160</f>
        <v>5.0427906873219366E-2</v>
      </c>
      <c r="N190" s="5">
        <f>O174*$C$160/2</f>
        <v>2.4924137879867043E-2</v>
      </c>
      <c r="O190" s="5">
        <f>-2*O174*$C$160+O174*$C$164</f>
        <v>-9.958212050336801E-2</v>
      </c>
      <c r="P190" s="5">
        <f>-O176*$C$160</f>
        <v>1.1592622269705601E-3</v>
      </c>
      <c r="Q190" s="5">
        <f>O176*$C$160/2+O174*$C$160</f>
        <v>4.9268644646248805E-2</v>
      </c>
      <c r="R190" s="5">
        <f>-O174*$C$160/2</f>
        <v>-2.4924137879867043E-2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</row>
    <row r="191" spans="2:56" x14ac:dyDescent="0.25">
      <c r="B191" s="1" t="s">
        <v>30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f>-O174*$C$160/2</f>
        <v>-2.4924137879867043E-2</v>
      </c>
      <c r="N191" s="5">
        <f>O170-O172/2</f>
        <v>0.7440004701967593</v>
      </c>
      <c r="O191" s="5">
        <v>0</v>
      </c>
      <c r="P191" s="5">
        <f>-2*O170-O174*$C$160+$C$158*O170*$E$164</f>
        <v>-1.4871629237118853</v>
      </c>
      <c r="Q191" s="5">
        <f>O174*$C$160/2</f>
        <v>2.4924137879867043E-2</v>
      </c>
      <c r="R191" s="5">
        <f>O170+O172/2</f>
        <v>0.69384313512731488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</row>
    <row r="192" spans="2:56" x14ac:dyDescent="0.25">
      <c r="B192" s="1" t="s">
        <v>31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f>-Q176*$C$160/2+Q174*$C$160</f>
        <v>4.9268644646248805E-2</v>
      </c>
      <c r="P192" s="5">
        <f>Q174*$C$160/2</f>
        <v>2.4344506766381762E-2</v>
      </c>
      <c r="Q192" s="5">
        <f>-2*Q174*$C$160+Q174*$C$164</f>
        <v>-9.7266257235847808E-2</v>
      </c>
      <c r="R192" s="5">
        <f>-Q176*$C$160</f>
        <v>1.1592622269705601E-3</v>
      </c>
      <c r="S192" s="5">
        <f>Q176*$C$160/2+Q174*$C$160</f>
        <v>4.8109382419278243E-2</v>
      </c>
      <c r="T192" s="5">
        <f>-Q174*$C$160/2</f>
        <v>-2.4344506766381762E-2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</row>
    <row r="193" spans="2:56" x14ac:dyDescent="0.25">
      <c r="B193" s="1" t="s">
        <v>32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f>-Q174*$C$160/2</f>
        <v>-2.4344506766381762E-2</v>
      </c>
      <c r="P193" s="5">
        <f>Q170-Q172/2</f>
        <v>0.69384765625</v>
      </c>
      <c r="Q193" s="5">
        <v>0</v>
      </c>
      <c r="R193" s="5">
        <f>-2*Q170-Q174*$C$160+$C$158*Q170*$E$164</f>
        <v>-1.3880398585838782</v>
      </c>
      <c r="S193" s="5">
        <f>Q174*$C$160/2</f>
        <v>2.4344506766381762E-2</v>
      </c>
      <c r="T193" s="5">
        <f>Q170+Q172/2</f>
        <v>0.64599609375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5">
        <v>0</v>
      </c>
      <c r="BD193" s="5">
        <v>0</v>
      </c>
    </row>
    <row r="194" spans="2:56" x14ac:dyDescent="0.25">
      <c r="B194" s="1" t="s">
        <v>33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f>-S176*$C$160/2+S174*$C$160</f>
        <v>4.8109382419278243E-2</v>
      </c>
      <c r="R194" s="5">
        <f>S174*$C$160/2</f>
        <v>2.3764875652896481E-2</v>
      </c>
      <c r="S194" s="5">
        <f>-2*S174*$C$160+S174*$C$164</f>
        <v>-9.495039396832762E-2</v>
      </c>
      <c r="T194" s="5">
        <f>-S176*$C$160</f>
        <v>1.1592622269705601E-3</v>
      </c>
      <c r="U194" s="5">
        <f>S176*$C$160/2+S174*$C$160</f>
        <v>4.6950120192307682E-2</v>
      </c>
      <c r="V194" s="5">
        <f>-S174*$C$160/2</f>
        <v>-2.3764875652896481E-2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</row>
    <row r="195" spans="2:56" x14ac:dyDescent="0.25">
      <c r="B195" s="1" t="s">
        <v>34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f>-S174*$C$160/2</f>
        <v>-2.3764875652896481E-2</v>
      </c>
      <c r="R195" s="5">
        <f>S170-S172/2</f>
        <v>0.64600061487268512</v>
      </c>
      <c r="S195" s="5">
        <v>0</v>
      </c>
      <c r="T195" s="5">
        <f>-2*S170-S174*$C$160+$C$158*S170*$E$164</f>
        <v>-1.2934724085750926</v>
      </c>
      <c r="U195" s="5">
        <f>S174*$C$160/2</f>
        <v>2.3764875652896481E-2</v>
      </c>
      <c r="V195" s="5">
        <f>S170+S172/2</f>
        <v>0.60040057146990744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5">
        <v>0</v>
      </c>
      <c r="BD195" s="5">
        <v>0</v>
      </c>
    </row>
    <row r="196" spans="2:56" x14ac:dyDescent="0.25">
      <c r="B196" s="1" t="s">
        <v>35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f>-U176*$C$160/2+U174*$C$160</f>
        <v>4.6950120192307689E-2</v>
      </c>
      <c r="T196" s="5">
        <f>U174*$C$160/2</f>
        <v>2.3185244539411204E-2</v>
      </c>
      <c r="U196" s="5">
        <f>-2*U174*$C$160+U174*$C$164</f>
        <v>-9.2634530700807446E-2</v>
      </c>
      <c r="V196" s="5">
        <f>-U176*$C$160</f>
        <v>1.1592622269705601E-3</v>
      </c>
      <c r="W196" s="5">
        <f>U176*$C$160/2+U174*$C$160</f>
        <v>4.5790857965337127E-2</v>
      </c>
      <c r="X196" s="5">
        <f>-U174*$C$160/2</f>
        <v>-2.3185244539411204E-2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0</v>
      </c>
      <c r="AF196" s="5">
        <v>0</v>
      </c>
      <c r="AG196" s="5">
        <v>0</v>
      </c>
      <c r="AH196" s="5">
        <v>0</v>
      </c>
      <c r="AI196" s="5">
        <v>0</v>
      </c>
      <c r="AJ196" s="5">
        <v>0</v>
      </c>
      <c r="AK196" s="5">
        <v>0</v>
      </c>
      <c r="AL196" s="5">
        <v>0</v>
      </c>
      <c r="AM196" s="5">
        <v>0</v>
      </c>
      <c r="AN196" s="5">
        <v>0</v>
      </c>
      <c r="AO196" s="5">
        <v>0</v>
      </c>
      <c r="AP196" s="5">
        <v>0</v>
      </c>
      <c r="AQ196" s="5">
        <v>0</v>
      </c>
      <c r="AR196" s="5">
        <v>0</v>
      </c>
      <c r="AS196" s="5">
        <v>0</v>
      </c>
      <c r="AT196" s="5">
        <v>0</v>
      </c>
      <c r="AU196" s="5">
        <v>0</v>
      </c>
      <c r="AV196" s="5">
        <v>0</v>
      </c>
      <c r="AW196" s="5">
        <v>0</v>
      </c>
      <c r="AX196" s="5">
        <v>0</v>
      </c>
      <c r="AY196" s="5">
        <v>0</v>
      </c>
      <c r="AZ196" s="5">
        <v>0</v>
      </c>
      <c r="BA196" s="5">
        <v>0</v>
      </c>
      <c r="BB196" s="5">
        <v>0</v>
      </c>
      <c r="BC196" s="5">
        <v>0</v>
      </c>
      <c r="BD196" s="5">
        <v>0</v>
      </c>
    </row>
    <row r="197" spans="2:56" x14ac:dyDescent="0.25">
      <c r="B197" s="1" t="s">
        <v>36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f>-U174*$C$160/2</f>
        <v>-2.3185244539411204E-2</v>
      </c>
      <c r="T197" s="5">
        <f>U170-U172/2</f>
        <v>0.60040509259259267</v>
      </c>
      <c r="U197" s="5">
        <v>0</v>
      </c>
      <c r="V197" s="5">
        <f>-2*U170-U174*$C$160+$C$158*U170*$E$164</f>
        <v>-1.2033521066588806</v>
      </c>
      <c r="W197" s="5">
        <f>U174*$C$160/2</f>
        <v>2.3185244539411204E-2</v>
      </c>
      <c r="X197" s="5">
        <f>U170+U172/2</f>
        <v>0.55700231481481499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  <c r="AF197" s="5">
        <v>0</v>
      </c>
      <c r="AG197" s="5">
        <v>0</v>
      </c>
      <c r="AH197" s="5">
        <v>0</v>
      </c>
      <c r="AI197" s="5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5">
        <v>0</v>
      </c>
      <c r="AP197" s="5">
        <v>0</v>
      </c>
      <c r="AQ197" s="5">
        <v>0</v>
      </c>
      <c r="AR197" s="5">
        <v>0</v>
      </c>
      <c r="AS197" s="5">
        <v>0</v>
      </c>
      <c r="AT197" s="5">
        <v>0</v>
      </c>
      <c r="AU197" s="5">
        <v>0</v>
      </c>
      <c r="AV197" s="5">
        <v>0</v>
      </c>
      <c r="AW197" s="5">
        <v>0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5">
        <v>0</v>
      </c>
      <c r="BD197" s="5">
        <v>0</v>
      </c>
    </row>
    <row r="198" spans="2:56" x14ac:dyDescent="0.25">
      <c r="B198" s="1" t="s">
        <v>37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f>-W176*$C$160/2+W174*$C$160</f>
        <v>4.5790857965337127E-2</v>
      </c>
      <c r="V198" s="5">
        <f>W174*$C$160/2</f>
        <v>2.2605613425925923E-2</v>
      </c>
      <c r="W198" s="5">
        <f>-2*W174*$C$160+W174*$C$164</f>
        <v>-9.0318667433287259E-2</v>
      </c>
      <c r="X198" s="5">
        <f>-W176*$C$160</f>
        <v>1.1592622269705601E-3</v>
      </c>
      <c r="Y198" s="5">
        <f>W176*$C$160/2+W174*$C$160</f>
        <v>4.4631595738366565E-2</v>
      </c>
      <c r="Z198" s="5">
        <f>-W174*$C$160/2</f>
        <v>-2.2605613425925923E-2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  <c r="AF198" s="5">
        <v>0</v>
      </c>
      <c r="AG198" s="5">
        <v>0</v>
      </c>
      <c r="AH198" s="5">
        <v>0</v>
      </c>
      <c r="AI198" s="5">
        <v>0</v>
      </c>
      <c r="AJ198" s="5">
        <v>0</v>
      </c>
      <c r="AK198" s="5">
        <v>0</v>
      </c>
      <c r="AL198" s="5">
        <v>0</v>
      </c>
      <c r="AM198" s="5">
        <v>0</v>
      </c>
      <c r="AN198" s="5">
        <v>0</v>
      </c>
      <c r="AO198" s="5">
        <v>0</v>
      </c>
      <c r="AP198" s="5">
        <v>0</v>
      </c>
      <c r="AQ198" s="5">
        <v>0</v>
      </c>
      <c r="AR198" s="5">
        <v>0</v>
      </c>
      <c r="AS198" s="5">
        <v>0</v>
      </c>
      <c r="AT198" s="5">
        <v>0</v>
      </c>
      <c r="AU198" s="5">
        <v>0</v>
      </c>
      <c r="AV198" s="5">
        <v>0</v>
      </c>
      <c r="AW198" s="5">
        <v>0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5">
        <v>0</v>
      </c>
      <c r="BD198" s="5">
        <v>0</v>
      </c>
    </row>
    <row r="199" spans="2:56" x14ac:dyDescent="0.25">
      <c r="B199" s="1" t="s">
        <v>38</v>
      </c>
      <c r="C199" s="5">
        <v>0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f>-W174*$C$160/2</f>
        <v>-2.2605613425925923E-2</v>
      </c>
      <c r="V199" s="5">
        <f>W170-W172/2</f>
        <v>0.5570068359375</v>
      </c>
      <c r="W199" s="5">
        <v>0</v>
      </c>
      <c r="X199" s="5">
        <f>-2*W170-W174*$C$160+$C$158*W170*$E$164</f>
        <v>-1.1175704858085933</v>
      </c>
      <c r="Y199" s="5">
        <f>W174*$C$160/2</f>
        <v>2.2605613425925923E-2</v>
      </c>
      <c r="Z199" s="5">
        <f>W170+W172/2</f>
        <v>0.5157470703125</v>
      </c>
      <c r="AA199" s="5">
        <v>0</v>
      </c>
      <c r="AB199" s="5">
        <v>0</v>
      </c>
      <c r="AC199" s="5">
        <v>0</v>
      </c>
      <c r="AD199" s="5">
        <v>0</v>
      </c>
      <c r="AE199" s="5">
        <v>0</v>
      </c>
      <c r="AF199" s="5">
        <v>0</v>
      </c>
      <c r="AG199" s="5">
        <v>0</v>
      </c>
      <c r="AH199" s="5">
        <v>0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5">
        <v>0</v>
      </c>
      <c r="AQ199" s="5">
        <v>0</v>
      </c>
      <c r="AR199" s="5">
        <v>0</v>
      </c>
      <c r="AS199" s="5">
        <v>0</v>
      </c>
      <c r="AT199" s="5">
        <v>0</v>
      </c>
      <c r="AU199" s="5">
        <v>0</v>
      </c>
      <c r="AV199" s="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5">
        <v>0</v>
      </c>
      <c r="BD199" s="5">
        <v>0</v>
      </c>
    </row>
    <row r="200" spans="2:56" x14ac:dyDescent="0.25">
      <c r="B200" s="1" t="s">
        <v>39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f>-Y176*$C$160/2+Y174*$C$160</f>
        <v>4.4631595738366565E-2</v>
      </c>
      <c r="X200" s="5">
        <f>Y174*$C$160/2</f>
        <v>2.2025982312440642E-2</v>
      </c>
      <c r="Y200" s="5">
        <f>-2*Y174*$C$160+Y174*$C$164</f>
        <v>-8.8002804165767071E-2</v>
      </c>
      <c r="Z200" s="5">
        <f>-Y176*$C$160</f>
        <v>1.1592622269705601E-3</v>
      </c>
      <c r="AA200" s="5">
        <f>Y176*$C$160/2+Y174*$C$160</f>
        <v>4.3472333511396004E-2</v>
      </c>
      <c r="AB200" s="5">
        <f>-Y174*$C$160/2</f>
        <v>-2.2025982312440642E-2</v>
      </c>
      <c r="AC200" s="5">
        <v>0</v>
      </c>
      <c r="AD200" s="5">
        <v>0</v>
      </c>
      <c r="AE200" s="5">
        <v>0</v>
      </c>
      <c r="AF200" s="5">
        <v>0</v>
      </c>
      <c r="AG200" s="5">
        <v>0</v>
      </c>
      <c r="AH200" s="5">
        <v>0</v>
      </c>
      <c r="AI200" s="5">
        <v>0</v>
      </c>
      <c r="AJ200" s="5">
        <v>0</v>
      </c>
      <c r="AK200" s="5">
        <v>0</v>
      </c>
      <c r="AL200" s="5">
        <v>0</v>
      </c>
      <c r="AM200" s="5">
        <v>0</v>
      </c>
      <c r="AN200" s="5">
        <v>0</v>
      </c>
      <c r="AO200" s="5">
        <v>0</v>
      </c>
      <c r="AP200" s="5">
        <v>0</v>
      </c>
      <c r="AQ200" s="5">
        <v>0</v>
      </c>
      <c r="AR200" s="5">
        <v>0</v>
      </c>
      <c r="AS200" s="5">
        <v>0</v>
      </c>
      <c r="AT200" s="5">
        <v>0</v>
      </c>
      <c r="AU200" s="5">
        <v>0</v>
      </c>
      <c r="AV200" s="5">
        <v>0</v>
      </c>
      <c r="AW200" s="5">
        <v>0</v>
      </c>
      <c r="AX200" s="5">
        <v>0</v>
      </c>
      <c r="AY200" s="5">
        <v>0</v>
      </c>
      <c r="AZ200" s="5">
        <v>0</v>
      </c>
      <c r="BA200" s="5">
        <v>0</v>
      </c>
      <c r="BB200" s="5">
        <v>0</v>
      </c>
      <c r="BC200" s="5">
        <v>0</v>
      </c>
      <c r="BD200" s="5">
        <v>0</v>
      </c>
    </row>
    <row r="201" spans="2:56" x14ac:dyDescent="0.25">
      <c r="B201" s="1" t="s">
        <v>40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f>-Y174*$C$160/2</f>
        <v>-2.2025982312440642E-2</v>
      </c>
      <c r="X201" s="5">
        <f>Y170-Y172/2</f>
        <v>0.51575159143518512</v>
      </c>
      <c r="Y201" s="5">
        <v>0</v>
      </c>
      <c r="Z201" s="5">
        <f>-2*Y170-Y174*$C$160+$C$158*Y170*$E$164</f>
        <v>-1.0360190789975834</v>
      </c>
      <c r="AA201" s="5">
        <f>Y174*$C$160/2</f>
        <v>2.2025982312440642E-2</v>
      </c>
      <c r="AB201" s="5">
        <f>Y170+Y172/2</f>
        <v>0.4765805844907407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v>0</v>
      </c>
      <c r="AI201" s="5">
        <v>0</v>
      </c>
      <c r="AJ201" s="5">
        <v>0</v>
      </c>
      <c r="AK201" s="5">
        <v>0</v>
      </c>
      <c r="AL201" s="5">
        <v>0</v>
      </c>
      <c r="AM201" s="5">
        <v>0</v>
      </c>
      <c r="AN201" s="5">
        <v>0</v>
      </c>
      <c r="AO201" s="5">
        <v>0</v>
      </c>
      <c r="AP201" s="5">
        <v>0</v>
      </c>
      <c r="AQ201" s="5">
        <v>0</v>
      </c>
      <c r="AR201" s="5">
        <v>0</v>
      </c>
      <c r="AS201" s="5">
        <v>0</v>
      </c>
      <c r="AT201" s="5">
        <v>0</v>
      </c>
      <c r="AU201" s="5">
        <v>0</v>
      </c>
      <c r="AV201" s="5">
        <v>0</v>
      </c>
      <c r="AW201" s="5">
        <v>0</v>
      </c>
      <c r="AX201" s="5">
        <v>0</v>
      </c>
      <c r="AY201" s="5">
        <v>0</v>
      </c>
      <c r="AZ201" s="5">
        <v>0</v>
      </c>
      <c r="BA201" s="5">
        <v>0</v>
      </c>
      <c r="BB201" s="5">
        <v>0</v>
      </c>
      <c r="BC201" s="5">
        <v>0</v>
      </c>
      <c r="BD201" s="5">
        <v>0</v>
      </c>
    </row>
    <row r="202" spans="2:56" x14ac:dyDescent="0.25">
      <c r="B202" s="1" t="s">
        <v>41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f>-AA176*$C$160/2+AA174*$C$160</f>
        <v>4.3472333511396011E-2</v>
      </c>
      <c r="Z202" s="5">
        <f>AA174*$C$160/2</f>
        <v>2.1446351198955365E-2</v>
      </c>
      <c r="AA202" s="5">
        <f>-2*AA174*$C$160+AA174*$C$164</f>
        <v>-8.5686940898246897E-2</v>
      </c>
      <c r="AB202" s="5">
        <f>-AA176*$C$160</f>
        <v>1.1592622269705601E-3</v>
      </c>
      <c r="AC202" s="5">
        <f>AA176*$C$160/2+AA174*$C$160</f>
        <v>4.2313071284425449E-2</v>
      </c>
      <c r="AD202" s="5">
        <f>-AA174*$C$160/2</f>
        <v>-2.1446351198955365E-2</v>
      </c>
      <c r="AE202" s="5">
        <v>0</v>
      </c>
      <c r="AF202" s="5">
        <v>0</v>
      </c>
      <c r="AG202" s="5">
        <v>0</v>
      </c>
      <c r="AH202" s="5">
        <v>0</v>
      </c>
      <c r="AI202" s="5">
        <v>0</v>
      </c>
      <c r="AJ202" s="5">
        <v>0</v>
      </c>
      <c r="AK202" s="5">
        <v>0</v>
      </c>
      <c r="AL202" s="5">
        <v>0</v>
      </c>
      <c r="AM202" s="5">
        <v>0</v>
      </c>
      <c r="AN202" s="5">
        <v>0</v>
      </c>
      <c r="AO202" s="5">
        <v>0</v>
      </c>
      <c r="AP202" s="5">
        <v>0</v>
      </c>
      <c r="AQ202" s="5">
        <v>0</v>
      </c>
      <c r="AR202" s="5">
        <v>0</v>
      </c>
      <c r="AS202" s="5">
        <v>0</v>
      </c>
      <c r="AT202" s="5">
        <v>0</v>
      </c>
      <c r="AU202" s="5">
        <v>0</v>
      </c>
      <c r="AV202" s="5">
        <v>0</v>
      </c>
      <c r="AW202" s="5">
        <v>0</v>
      </c>
      <c r="AX202" s="5">
        <v>0</v>
      </c>
      <c r="AY202" s="5">
        <v>0</v>
      </c>
      <c r="AZ202" s="5">
        <v>0</v>
      </c>
      <c r="BA202" s="5">
        <v>0</v>
      </c>
      <c r="BB202" s="5">
        <v>0</v>
      </c>
      <c r="BC202" s="5">
        <v>0</v>
      </c>
      <c r="BD202" s="5">
        <v>0</v>
      </c>
    </row>
    <row r="203" spans="2:56" x14ac:dyDescent="0.25">
      <c r="B203" s="1" t="s">
        <v>42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f>-AA174*$C$160/2</f>
        <v>-2.1446351198955365E-2</v>
      </c>
      <c r="Z203" s="5">
        <f>AA170-AA172/2</f>
        <v>0.47658510561342599</v>
      </c>
      <c r="AA203" s="5">
        <v>0</v>
      </c>
      <c r="AB203" s="5">
        <f>-2*AA170-AA174*$C$160+$C$158*AA170*$E$164</f>
        <v>-0.9585894191992026</v>
      </c>
      <c r="AC203" s="5">
        <f>AA174*$C$160/2</f>
        <v>2.1446351198955365E-2</v>
      </c>
      <c r="AD203" s="5">
        <f>AA170+AA172/2</f>
        <v>0.43944860387731483</v>
      </c>
      <c r="AE203" s="5">
        <v>0</v>
      </c>
      <c r="AF203" s="5">
        <v>0</v>
      </c>
      <c r="AG203" s="5">
        <v>0</v>
      </c>
      <c r="AH203" s="5">
        <v>0</v>
      </c>
      <c r="AI203" s="5">
        <v>0</v>
      </c>
      <c r="AJ203" s="5">
        <v>0</v>
      </c>
      <c r="AK203" s="5">
        <v>0</v>
      </c>
      <c r="AL203" s="5">
        <v>0</v>
      </c>
      <c r="AM203" s="5">
        <v>0</v>
      </c>
      <c r="AN203" s="5">
        <v>0</v>
      </c>
      <c r="AO203" s="5">
        <v>0</v>
      </c>
      <c r="AP203" s="5">
        <v>0</v>
      </c>
      <c r="AQ203" s="5">
        <v>0</v>
      </c>
      <c r="AR203" s="5">
        <v>0</v>
      </c>
      <c r="AS203" s="5">
        <v>0</v>
      </c>
      <c r="AT203" s="5">
        <v>0</v>
      </c>
      <c r="AU203" s="5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5">
        <v>0</v>
      </c>
      <c r="BD203" s="5">
        <v>0</v>
      </c>
    </row>
    <row r="204" spans="2:56" x14ac:dyDescent="0.25">
      <c r="B204" s="1" t="s">
        <v>43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f>-AC176*$C$160/2+AC174*$C$160</f>
        <v>4.2313071284425442E-2</v>
      </c>
      <c r="AB204" s="5">
        <f>AC174*$C$160/2</f>
        <v>2.0866720085470081E-2</v>
      </c>
      <c r="AC204" s="5">
        <f>-2*AC174*$C$160+AC174*$C$164</f>
        <v>-8.3371077630726695E-2</v>
      </c>
      <c r="AD204" s="5">
        <f>-AC176*$C$160</f>
        <v>1.1592622269705601E-3</v>
      </c>
      <c r="AE204" s="5">
        <f>AC176*$C$160/2+AC174*$C$160</f>
        <v>4.1153809057454881E-2</v>
      </c>
      <c r="AF204" s="5">
        <f>-AC174*$C$160/2</f>
        <v>-2.0866720085470081E-2</v>
      </c>
      <c r="AG204" s="5">
        <v>0</v>
      </c>
      <c r="AH204" s="5">
        <v>0</v>
      </c>
      <c r="AI204" s="5">
        <v>0</v>
      </c>
      <c r="AJ204" s="5">
        <v>0</v>
      </c>
      <c r="AK204" s="5">
        <v>0</v>
      </c>
      <c r="AL204" s="5">
        <v>0</v>
      </c>
      <c r="AM204" s="5">
        <v>0</v>
      </c>
      <c r="AN204" s="5">
        <v>0</v>
      </c>
      <c r="AO204" s="5">
        <v>0</v>
      </c>
      <c r="AP204" s="5">
        <v>0</v>
      </c>
      <c r="AQ204" s="5">
        <v>0</v>
      </c>
      <c r="AR204" s="5">
        <v>0</v>
      </c>
      <c r="AS204" s="5">
        <v>0</v>
      </c>
      <c r="AT204" s="5">
        <v>0</v>
      </c>
      <c r="AU204" s="5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5">
        <v>0</v>
      </c>
      <c r="BD204" s="5">
        <v>0</v>
      </c>
    </row>
    <row r="205" spans="2:56" x14ac:dyDescent="0.25">
      <c r="B205" s="1" t="s">
        <v>44</v>
      </c>
      <c r="C205" s="5">
        <v>0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f>-AC174*$C$160/2</f>
        <v>-2.0866720085470081E-2</v>
      </c>
      <c r="AB205" s="5">
        <f>AC170-AC172/2</f>
        <v>0.439453125</v>
      </c>
      <c r="AC205" s="5">
        <v>0</v>
      </c>
      <c r="AD205" s="5">
        <f>-2*AC170-AC174*$C$160+$C$158*AC170*$E$164</f>
        <v>-0.88517303938680236</v>
      </c>
      <c r="AE205" s="5">
        <f>AC174*$C$160/2</f>
        <v>2.0866720085470081E-2</v>
      </c>
      <c r="AF205" s="5">
        <f>AC170+AC172/2</f>
        <v>0.404296875</v>
      </c>
      <c r="AG205" s="5">
        <v>0</v>
      </c>
      <c r="AH205" s="5">
        <v>0</v>
      </c>
      <c r="AI205" s="5">
        <v>0</v>
      </c>
      <c r="AJ205" s="5">
        <v>0</v>
      </c>
      <c r="AK205" s="5">
        <v>0</v>
      </c>
      <c r="AL205" s="5">
        <v>0</v>
      </c>
      <c r="AM205" s="5">
        <v>0</v>
      </c>
      <c r="AN205" s="5">
        <v>0</v>
      </c>
      <c r="AO205" s="5">
        <v>0</v>
      </c>
      <c r="AP205" s="5">
        <v>0</v>
      </c>
      <c r="AQ205" s="5">
        <v>0</v>
      </c>
      <c r="AR205" s="5">
        <v>0</v>
      </c>
      <c r="AS205" s="5">
        <v>0</v>
      </c>
      <c r="AT205" s="5">
        <v>0</v>
      </c>
      <c r="AU205" s="5">
        <v>0</v>
      </c>
      <c r="AV205" s="5">
        <v>0</v>
      </c>
      <c r="AW205" s="5">
        <v>0</v>
      </c>
      <c r="AX205" s="5">
        <v>0</v>
      </c>
      <c r="AY205" s="5">
        <v>0</v>
      </c>
      <c r="AZ205" s="5">
        <v>0</v>
      </c>
      <c r="BA205" s="5">
        <v>0</v>
      </c>
      <c r="BB205" s="5">
        <v>0</v>
      </c>
      <c r="BC205" s="5">
        <v>0</v>
      </c>
      <c r="BD205" s="5">
        <v>0</v>
      </c>
    </row>
    <row r="206" spans="2:56" x14ac:dyDescent="0.25">
      <c r="B206" s="1" t="s">
        <v>49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5">
        <f>-AE176*$C$160/2+AE174*$C$160</f>
        <v>4.1153809057454888E-2</v>
      </c>
      <c r="AD206" s="5">
        <f>AE174*$C$160/2</f>
        <v>2.0287088971984803E-2</v>
      </c>
      <c r="AE206" s="5">
        <f>-2*AE174*$C$160+AE174*$C$164</f>
        <v>-8.1055214363206521E-2</v>
      </c>
      <c r="AF206" s="5">
        <f>-AE176*$C$160</f>
        <v>1.1592622269705601E-3</v>
      </c>
      <c r="AG206" s="5">
        <f>AE176*$C$160/2+AE174*$C$160</f>
        <v>3.9994546830484326E-2</v>
      </c>
      <c r="AH206" s="5">
        <f>-AE174*$C$160/2</f>
        <v>-2.0287088971984803E-2</v>
      </c>
      <c r="AI206" s="5">
        <v>0</v>
      </c>
      <c r="AJ206" s="5">
        <v>0</v>
      </c>
      <c r="AK206" s="5">
        <v>0</v>
      </c>
      <c r="AL206" s="5">
        <v>0</v>
      </c>
      <c r="AM206" s="5">
        <v>0</v>
      </c>
      <c r="AN206" s="5">
        <v>0</v>
      </c>
      <c r="AO206" s="5">
        <v>0</v>
      </c>
      <c r="AP206" s="5">
        <v>0</v>
      </c>
      <c r="AQ206" s="5">
        <v>0</v>
      </c>
      <c r="AR206" s="5">
        <v>0</v>
      </c>
      <c r="AS206" s="5">
        <v>0</v>
      </c>
      <c r="AT206" s="5">
        <v>0</v>
      </c>
      <c r="AU206" s="5">
        <v>0</v>
      </c>
      <c r="AV206" s="5">
        <v>0</v>
      </c>
      <c r="AW206" s="5">
        <v>0</v>
      </c>
      <c r="AX206" s="5">
        <v>0</v>
      </c>
      <c r="AY206" s="5">
        <v>0</v>
      </c>
      <c r="AZ206" s="5">
        <v>0</v>
      </c>
      <c r="BA206" s="5">
        <v>0</v>
      </c>
      <c r="BB206" s="5">
        <v>0</v>
      </c>
      <c r="BC206" s="5">
        <v>0</v>
      </c>
      <c r="BD206" s="5">
        <v>0</v>
      </c>
    </row>
    <row r="207" spans="2:56" x14ac:dyDescent="0.25">
      <c r="B207" s="1" t="s">
        <v>50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f>-AE174*$C$160/2</f>
        <v>-2.0287088971984803E-2</v>
      </c>
      <c r="AD207" s="5">
        <f>AE170-AE172/2</f>
        <v>0.40430139612268534</v>
      </c>
      <c r="AE207" s="5">
        <v>0</v>
      </c>
      <c r="AF207" s="5">
        <f>-2*AE170-AE174*$C$160+$C$158*AE170*$E$164</f>
        <v>-0.81566147253373522</v>
      </c>
      <c r="AG207" s="5">
        <f>AE174*$C$160/2</f>
        <v>2.0287088971984803E-2</v>
      </c>
      <c r="AH207" s="5">
        <f>AE170+AE172/2</f>
        <v>0.37107114438657418</v>
      </c>
      <c r="AI207" s="5">
        <v>0</v>
      </c>
      <c r="AJ207" s="5">
        <v>0</v>
      </c>
      <c r="AK207" s="5">
        <v>0</v>
      </c>
      <c r="AL207" s="5">
        <v>0</v>
      </c>
      <c r="AM207" s="5">
        <v>0</v>
      </c>
      <c r="AN207" s="5">
        <v>0</v>
      </c>
      <c r="AO207" s="5">
        <v>0</v>
      </c>
      <c r="AP207" s="5">
        <v>0</v>
      </c>
      <c r="AQ207" s="5">
        <v>0</v>
      </c>
      <c r="AR207" s="5">
        <v>0</v>
      </c>
      <c r="AS207" s="5">
        <v>0</v>
      </c>
      <c r="AT207" s="5">
        <v>0</v>
      </c>
      <c r="AU207" s="5">
        <v>0</v>
      </c>
      <c r="AV207" s="5">
        <v>0</v>
      </c>
      <c r="AW207" s="5">
        <v>0</v>
      </c>
      <c r="AX207" s="5">
        <v>0</v>
      </c>
      <c r="AY207" s="5">
        <v>0</v>
      </c>
      <c r="AZ207" s="5">
        <v>0</v>
      </c>
      <c r="BA207" s="5">
        <v>0</v>
      </c>
      <c r="BB207" s="5">
        <v>0</v>
      </c>
      <c r="BC207" s="5">
        <v>0</v>
      </c>
      <c r="BD207" s="5">
        <v>0</v>
      </c>
    </row>
    <row r="208" spans="2:56" x14ac:dyDescent="0.25">
      <c r="B208" s="1" t="s">
        <v>51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f>-AG176*$C$160/2+AG174*$C$160</f>
        <v>3.9994546830484319E-2</v>
      </c>
      <c r="AF208" s="5">
        <f>AG174*$C$160/2</f>
        <v>1.9707457858499519E-2</v>
      </c>
      <c r="AG208" s="5">
        <f>-2*AG174*$C$160+AG174*$C$164</f>
        <v>-7.8739351095686319E-2</v>
      </c>
      <c r="AH208" s="5">
        <f>-AG176*$C$160</f>
        <v>1.1592622269705601E-3</v>
      </c>
      <c r="AI208" s="5">
        <f>AG176*$C$160/2+AG174*$C$160</f>
        <v>3.8835284603513757E-2</v>
      </c>
      <c r="AJ208" s="5">
        <f>-AG174*$C$160/2</f>
        <v>-1.9707457858499519E-2</v>
      </c>
      <c r="AK208" s="5">
        <v>0</v>
      </c>
      <c r="AL208" s="5">
        <v>0</v>
      </c>
      <c r="AM208" s="5">
        <v>0</v>
      </c>
      <c r="AN208" s="5">
        <v>0</v>
      </c>
      <c r="AO208" s="5">
        <v>0</v>
      </c>
      <c r="AP208" s="5">
        <v>0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5">
        <v>0</v>
      </c>
      <c r="BD208" s="5">
        <v>0</v>
      </c>
    </row>
    <row r="209" spans="2:56" x14ac:dyDescent="0.25">
      <c r="B209" s="1" t="s">
        <v>52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f>-AG174*$C$160/2</f>
        <v>-1.9707457858499519E-2</v>
      </c>
      <c r="AF209" s="5">
        <f>AG170-AG172/2</f>
        <v>0.37107566550925919</v>
      </c>
      <c r="AG209" s="5">
        <v>0</v>
      </c>
      <c r="AH209" s="5">
        <f>-2*AG170-AG174*$C$160+$C$158*AG170*$E$164</f>
        <v>-0.74994625161335204</v>
      </c>
      <c r="AI209" s="5">
        <f>AG174*$C$160/2</f>
        <v>1.9707457858499519E-2</v>
      </c>
      <c r="AJ209" s="5">
        <f>AG170+AG172/2</f>
        <v>0.33971715856481477</v>
      </c>
      <c r="AK209" s="5">
        <v>0</v>
      </c>
      <c r="AL209" s="5">
        <v>0</v>
      </c>
      <c r="AM209" s="5">
        <v>0</v>
      </c>
      <c r="AN209" s="5">
        <v>0</v>
      </c>
      <c r="AO209" s="5">
        <v>0</v>
      </c>
      <c r="AP209" s="5">
        <v>0</v>
      </c>
      <c r="AQ209" s="5">
        <v>0</v>
      </c>
      <c r="AR209" s="5">
        <v>0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</row>
    <row r="210" spans="2:56" x14ac:dyDescent="0.25">
      <c r="B210" s="1" t="s">
        <v>53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f>-AI176*$C$160/2+AI174*$C$160</f>
        <v>3.8835284603513764E-2</v>
      </c>
      <c r="AH210" s="5">
        <f>AI174*$C$160/2</f>
        <v>1.9127826745014242E-2</v>
      </c>
      <c r="AI210" s="5">
        <f>-2*AI174*$C$160+AI174*$C$164</f>
        <v>-7.6423487828166145E-2</v>
      </c>
      <c r="AJ210" s="5">
        <f>-AI176*$C$160</f>
        <v>1.1592622269705601E-3</v>
      </c>
      <c r="AK210" s="5">
        <f>AI176*$C$160/2+AI174*$C$160</f>
        <v>3.7676022376543203E-2</v>
      </c>
      <c r="AL210" s="5">
        <f>-AI174*$C$160/2</f>
        <v>-1.9127826745014242E-2</v>
      </c>
      <c r="AM210" s="5">
        <v>0</v>
      </c>
      <c r="AN210" s="5">
        <v>0</v>
      </c>
      <c r="AO210" s="5">
        <v>0</v>
      </c>
      <c r="AP210" s="5">
        <v>0</v>
      </c>
      <c r="AQ210" s="5">
        <v>0</v>
      </c>
      <c r="AR210" s="5">
        <v>0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</row>
    <row r="211" spans="2:56" x14ac:dyDescent="0.25">
      <c r="B211" s="1" t="s">
        <v>54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f>-AI174*$C$160/2</f>
        <v>-1.9127826745014242E-2</v>
      </c>
      <c r="AH211" s="5">
        <f>AI170-AI172/2</f>
        <v>0.3397216796875</v>
      </c>
      <c r="AI211" s="5">
        <v>0</v>
      </c>
      <c r="AJ211" s="5">
        <f>-2*AI170-AI174*$C$160+$C$158*AI170*$E$164</f>
        <v>-0.6879189095990057</v>
      </c>
      <c r="AK211" s="5">
        <f>AI174*$C$160/2</f>
        <v>1.9127826745014242E-2</v>
      </c>
      <c r="AL211" s="5">
        <f>AI170+AI172/2</f>
        <v>0.3101806640625</v>
      </c>
      <c r="AM211" s="5">
        <v>0</v>
      </c>
      <c r="AN211" s="5">
        <v>0</v>
      </c>
      <c r="AO211" s="5">
        <v>0</v>
      </c>
      <c r="AP211" s="5">
        <v>0</v>
      </c>
      <c r="AQ211" s="5">
        <v>0</v>
      </c>
      <c r="AR211" s="5">
        <v>0</v>
      </c>
      <c r="AS211" s="5">
        <v>0</v>
      </c>
      <c r="AT211" s="5">
        <v>0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5">
        <v>0</v>
      </c>
      <c r="BD211" s="5">
        <v>0</v>
      </c>
    </row>
    <row r="212" spans="2:56" x14ac:dyDescent="0.25">
      <c r="B212" s="1" t="s">
        <v>55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f>-AK176*$C$160/2+AK174*$C$160</f>
        <v>3.767602237654321E-2</v>
      </c>
      <c r="AJ212" s="5">
        <f>AK174*$C$160/2</f>
        <v>1.8548195631528964E-2</v>
      </c>
      <c r="AK212" s="5">
        <f>-2*AK174*$C$160+AK174*$C$164</f>
        <v>-7.4107624560645971E-2</v>
      </c>
      <c r="AL212" s="5">
        <f>-AK176*$C$160</f>
        <v>1.1592622269705601E-3</v>
      </c>
      <c r="AM212" s="5">
        <f>AK176*$C$160/2+AK174*$C$160</f>
        <v>3.6516760149572648E-2</v>
      </c>
      <c r="AN212" s="5">
        <f>-AK174*$C$160/2</f>
        <v>-1.8548195631528964E-2</v>
      </c>
      <c r="AO212" s="5">
        <v>0</v>
      </c>
      <c r="AP212" s="5">
        <v>0</v>
      </c>
      <c r="AQ212" s="5">
        <v>0</v>
      </c>
      <c r="AR212" s="5">
        <v>0</v>
      </c>
      <c r="AS212" s="5">
        <v>0</v>
      </c>
      <c r="AT212" s="5">
        <v>0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5">
        <v>0</v>
      </c>
      <c r="BD212" s="5">
        <v>0</v>
      </c>
    </row>
    <row r="213" spans="2:56" x14ac:dyDescent="0.25">
      <c r="B213" s="1" t="s">
        <v>56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f>-AK174*$C$160/2</f>
        <v>-1.8548195631528964E-2</v>
      </c>
      <c r="AJ213" s="5">
        <f>AK170-AK172/2</f>
        <v>0.31018518518518529</v>
      </c>
      <c r="AK213" s="5">
        <v>0</v>
      </c>
      <c r="AL213" s="5">
        <f>-2*AK170-AK174*$C$160+$C$158*AK170*$E$164</f>
        <v>-0.62947097946404784</v>
      </c>
      <c r="AM213" s="5">
        <f>AK174*$C$160/2</f>
        <v>1.8548195631528964E-2</v>
      </c>
      <c r="AN213" s="5">
        <f>AK170+AK172/2</f>
        <v>0.2824074074074075</v>
      </c>
      <c r="AO213" s="5">
        <v>0</v>
      </c>
      <c r="AP213" s="5">
        <v>0</v>
      </c>
      <c r="AQ213" s="5">
        <v>0</v>
      </c>
      <c r="AR213" s="5">
        <v>0</v>
      </c>
      <c r="AS213" s="5">
        <v>0</v>
      </c>
      <c r="AT213" s="5">
        <v>0</v>
      </c>
      <c r="AU213" s="5">
        <v>0</v>
      </c>
      <c r="AV213" s="5">
        <v>0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5">
        <v>0</v>
      </c>
      <c r="BD213" s="5">
        <v>0</v>
      </c>
    </row>
    <row r="214" spans="2:56" x14ac:dyDescent="0.25">
      <c r="B214" s="1" t="s">
        <v>96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f>-AM176*$C$160/2+AM174*$C$160</f>
        <v>3.6516760149572641E-2</v>
      </c>
      <c r="AL214" s="5">
        <f>AM174*$C$160/2</f>
        <v>1.796856451804368E-2</v>
      </c>
      <c r="AM214" s="5">
        <f>-2*AM174*$C$160+AM174*$C$164</f>
        <v>-7.1791761293125769E-2</v>
      </c>
      <c r="AN214" s="5">
        <f>-AM176*$C$160</f>
        <v>1.1592622269705601E-3</v>
      </c>
      <c r="AO214" s="5">
        <f>AM176*$C$160/2+AM174*$C$160</f>
        <v>3.535749792260208E-2</v>
      </c>
      <c r="AP214" s="5">
        <f>-AM174*$C$160/2</f>
        <v>-1.796856451804368E-2</v>
      </c>
      <c r="AQ214" s="5">
        <v>0</v>
      </c>
      <c r="AR214" s="5">
        <v>0</v>
      </c>
      <c r="AS214" s="5">
        <v>0</v>
      </c>
      <c r="AT214" s="5">
        <v>0</v>
      </c>
      <c r="AU214" s="5">
        <v>0</v>
      </c>
      <c r="AV214" s="5">
        <v>0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5">
        <v>0</v>
      </c>
      <c r="BD214" s="5">
        <v>0</v>
      </c>
    </row>
    <row r="215" spans="2:56" x14ac:dyDescent="0.25">
      <c r="B215" s="1" t="s">
        <v>97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f>-AM174*$C$160/2</f>
        <v>-1.796856451804368E-2</v>
      </c>
      <c r="AL215" s="5">
        <f>AM170-AM172/2</f>
        <v>0.2824119285300925</v>
      </c>
      <c r="AM215" s="5">
        <v>0</v>
      </c>
      <c r="AN215" s="5">
        <f>-2*AM170-AM174*$C$160+$C$158*AM170*$E$164</f>
        <v>-0.57449399418182945</v>
      </c>
      <c r="AO215" s="5">
        <f>AM174*$C$160/2</f>
        <v>1.796856451804368E-2</v>
      </c>
      <c r="AP215" s="5">
        <f>AM170+AM172/2</f>
        <v>0.25634313512731471</v>
      </c>
      <c r="AQ215" s="5">
        <v>0</v>
      </c>
      <c r="AR215" s="5">
        <v>0</v>
      </c>
      <c r="AS215" s="5">
        <v>0</v>
      </c>
      <c r="AT215" s="5">
        <v>0</v>
      </c>
      <c r="AU215" s="5">
        <v>0</v>
      </c>
      <c r="AV215" s="5">
        <v>0</v>
      </c>
      <c r="AW215" s="5">
        <v>0</v>
      </c>
      <c r="AX215" s="5">
        <v>0</v>
      </c>
      <c r="AY215" s="5">
        <v>0</v>
      </c>
      <c r="AZ215" s="5">
        <v>0</v>
      </c>
      <c r="BA215" s="5">
        <v>0</v>
      </c>
      <c r="BB215" s="5">
        <v>0</v>
      </c>
      <c r="BC215" s="5">
        <v>0</v>
      </c>
      <c r="BD215" s="5">
        <v>0</v>
      </c>
    </row>
    <row r="216" spans="2:56" x14ac:dyDescent="0.25">
      <c r="B216" s="1" t="s">
        <v>98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5">
        <f>-AO176*$C$160/2+AO174*$C$160</f>
        <v>3.5357497922602087E-2</v>
      </c>
      <c r="AN216" s="5">
        <f>AO174*$C$160/2</f>
        <v>1.7388933404558403E-2</v>
      </c>
      <c r="AO216" s="5">
        <f>-2*AO174*$C$160+AO174*$C$164</f>
        <v>-6.9475898025605581E-2</v>
      </c>
      <c r="AP216" s="5">
        <f>-AO176*$C$160</f>
        <v>1.1592622269705601E-3</v>
      </c>
      <c r="AQ216" s="5">
        <f>AO176*$C$160/2+AO174*$C$160</f>
        <v>3.4198235695631525E-2</v>
      </c>
      <c r="AR216" s="5">
        <f>-AO174*$C$160/2</f>
        <v>-1.7388933404558403E-2</v>
      </c>
      <c r="AS216" s="5">
        <v>0</v>
      </c>
      <c r="AT216" s="5">
        <v>0</v>
      </c>
      <c r="AU216" s="5">
        <v>0</v>
      </c>
      <c r="AV216" s="5">
        <v>0</v>
      </c>
      <c r="AW216" s="5">
        <v>0</v>
      </c>
      <c r="AX216" s="5">
        <v>0</v>
      </c>
      <c r="AY216" s="5">
        <v>0</v>
      </c>
      <c r="AZ216" s="5">
        <v>0</v>
      </c>
      <c r="BA216" s="5">
        <v>0</v>
      </c>
      <c r="BB216" s="5">
        <v>0</v>
      </c>
      <c r="BC216" s="5">
        <v>0</v>
      </c>
      <c r="BD216" s="5">
        <v>0</v>
      </c>
    </row>
    <row r="217" spans="2:56" x14ac:dyDescent="0.25">
      <c r="B217" s="1" t="s">
        <v>99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f>-AO174*$C$160/2</f>
        <v>-1.7388933404558403E-2</v>
      </c>
      <c r="AN217" s="5">
        <f>AO170-AO172/2</f>
        <v>0.25634765625</v>
      </c>
      <c r="AO217" s="5">
        <v>0</v>
      </c>
      <c r="AP217" s="5">
        <f>-2*AO170-AO174*$C$160+$C$158*AO170*$E$164</f>
        <v>-0.52287948672570372</v>
      </c>
      <c r="AQ217" s="5">
        <f>AO174*$C$160/2</f>
        <v>1.7388933404558403E-2</v>
      </c>
      <c r="AR217" s="5">
        <f>AO170+AO172/2</f>
        <v>0.23193359375</v>
      </c>
      <c r="AS217" s="5">
        <v>0</v>
      </c>
      <c r="AT217" s="5">
        <v>0</v>
      </c>
      <c r="AU217" s="5">
        <v>0</v>
      </c>
      <c r="AV217" s="5">
        <v>0</v>
      </c>
      <c r="AW217" s="5">
        <v>0</v>
      </c>
      <c r="AX217" s="5">
        <v>0</v>
      </c>
      <c r="AY217" s="5">
        <v>0</v>
      </c>
      <c r="AZ217" s="5">
        <v>0</v>
      </c>
      <c r="BA217" s="5">
        <v>0</v>
      </c>
      <c r="BB217" s="5">
        <v>0</v>
      </c>
      <c r="BC217" s="5">
        <v>0</v>
      </c>
      <c r="BD217" s="5">
        <v>0</v>
      </c>
    </row>
    <row r="218" spans="2:56" x14ac:dyDescent="0.25">
      <c r="B218" s="1" t="s">
        <v>100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f>-AQ176*$C$160/2+AQ174*$C$160</f>
        <v>3.4198235695631532E-2</v>
      </c>
      <c r="AP218" s="5">
        <f>AQ174*$C$160/2</f>
        <v>1.6809302291073126E-2</v>
      </c>
      <c r="AQ218" s="5">
        <f>-2*AQ174*$C$160+AQ174*$C$164</f>
        <v>-6.7160034758085407E-2</v>
      </c>
      <c r="AR218" s="5">
        <f>-AQ176*$C$160</f>
        <v>1.1592622269705601E-3</v>
      </c>
      <c r="AS218" s="5">
        <f>AQ176*$C$160/2+AQ174*$C$160</f>
        <v>3.303897346866097E-2</v>
      </c>
      <c r="AT218" s="5">
        <f>-AQ174*$C$160/2</f>
        <v>-1.6809302291073126E-2</v>
      </c>
      <c r="AU218" s="5">
        <v>0</v>
      </c>
      <c r="AV218" s="5">
        <v>0</v>
      </c>
      <c r="AW218" s="5">
        <v>0</v>
      </c>
      <c r="AX218" s="5">
        <v>0</v>
      </c>
      <c r="AY218" s="5">
        <v>0</v>
      </c>
      <c r="AZ218" s="5">
        <v>0</v>
      </c>
      <c r="BA218" s="5">
        <v>0</v>
      </c>
      <c r="BB218" s="5">
        <v>0</v>
      </c>
      <c r="BC218" s="5">
        <v>0</v>
      </c>
      <c r="BD218" s="5">
        <v>0</v>
      </c>
    </row>
    <row r="219" spans="2:56" x14ac:dyDescent="0.25">
      <c r="B219" s="1" t="s">
        <v>101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f>-AQ174*$C$160/2</f>
        <v>-1.6809302291073126E-2</v>
      </c>
      <c r="AP219" s="5">
        <f>AQ170-AQ172/2</f>
        <v>0.23193811487268529</v>
      </c>
      <c r="AQ219" s="5">
        <v>0</v>
      </c>
      <c r="AR219" s="5">
        <f>-2*AQ170-AQ174*$C$160+$C$158*AQ170*$E$164</f>
        <v>-0.47451899006902198</v>
      </c>
      <c r="AS219" s="5">
        <f>AQ174*$C$160/2</f>
        <v>1.6809302291073126E-2</v>
      </c>
      <c r="AT219" s="5">
        <f>AQ170+AQ172/2</f>
        <v>0.20912452980324081</v>
      </c>
      <c r="AU219" s="5">
        <v>0</v>
      </c>
      <c r="AV219" s="5">
        <v>0</v>
      </c>
      <c r="AW219" s="5">
        <v>0</v>
      </c>
      <c r="AX219" s="5">
        <v>0</v>
      </c>
      <c r="AY219" s="5">
        <v>0</v>
      </c>
      <c r="AZ219" s="5">
        <v>0</v>
      </c>
      <c r="BA219" s="5">
        <v>0</v>
      </c>
      <c r="BB219" s="5">
        <v>0</v>
      </c>
      <c r="BC219" s="5">
        <v>0</v>
      </c>
      <c r="BD219" s="5">
        <v>0</v>
      </c>
    </row>
    <row r="220" spans="2:56" x14ac:dyDescent="0.25">
      <c r="B220" s="1" t="s">
        <v>102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v>0</v>
      </c>
      <c r="AP220" s="5">
        <v>0</v>
      </c>
      <c r="AQ220" s="5">
        <f>-AS176*$C$160/2+AS174*$C$160</f>
        <v>3.3038973468660963E-2</v>
      </c>
      <c r="AR220" s="5">
        <f>AS174*$C$160/2</f>
        <v>1.6229671177587841E-2</v>
      </c>
      <c r="AS220" s="5">
        <f>-2*AS174*$C$160+AS174*$C$164</f>
        <v>-6.4844171490565206E-2</v>
      </c>
      <c r="AT220" s="5">
        <f>-AS176*$C$160</f>
        <v>1.1592622269705601E-3</v>
      </c>
      <c r="AU220" s="5">
        <f>AS176*$C$160/2+AS174*$C$160</f>
        <v>3.1879711241690402E-2</v>
      </c>
      <c r="AV220" s="5">
        <f>-AS174*$C$160/2</f>
        <v>-1.6229671177587841E-2</v>
      </c>
      <c r="AW220" s="5">
        <v>0</v>
      </c>
      <c r="AX220" s="5">
        <v>0</v>
      </c>
      <c r="AY220" s="5">
        <v>0</v>
      </c>
      <c r="AZ220" s="5">
        <v>0</v>
      </c>
      <c r="BA220" s="5">
        <v>0</v>
      </c>
      <c r="BB220" s="5">
        <v>0</v>
      </c>
      <c r="BC220" s="5">
        <v>0</v>
      </c>
      <c r="BD220" s="5">
        <v>0</v>
      </c>
    </row>
    <row r="221" spans="2:56" x14ac:dyDescent="0.25">
      <c r="B221" s="1" t="s">
        <v>103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  <c r="AQ221" s="5">
        <f>-AS174*$C$160/2</f>
        <v>-1.6229671177587841E-2</v>
      </c>
      <c r="AR221" s="5">
        <f>AS170-AS172/2</f>
        <v>0.20912905092592585</v>
      </c>
      <c r="AS221" s="5">
        <v>0</v>
      </c>
      <c r="AT221" s="5">
        <f>-2*AS170-AS174*$C$160+$C$158*AS170*$E$164</f>
        <v>-0.42930403718513538</v>
      </c>
      <c r="AU221" s="5">
        <f>AS174*$C$160/2</f>
        <v>1.6229671177587841E-2</v>
      </c>
      <c r="AV221" s="5">
        <f>AS170+AS172/2</f>
        <v>0.18786168981481474</v>
      </c>
      <c r="AW221" s="5">
        <v>0</v>
      </c>
      <c r="AX221" s="5">
        <v>0</v>
      </c>
      <c r="AY221" s="5">
        <v>0</v>
      </c>
      <c r="AZ221" s="5">
        <v>0</v>
      </c>
      <c r="BA221" s="5">
        <v>0</v>
      </c>
      <c r="BB221" s="5">
        <v>0</v>
      </c>
      <c r="BC221" s="5">
        <v>0</v>
      </c>
      <c r="BD221" s="5">
        <v>0</v>
      </c>
    </row>
    <row r="222" spans="2:56" x14ac:dyDescent="0.25">
      <c r="B222" s="1" t="s">
        <v>104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5">
        <v>0</v>
      </c>
      <c r="AQ222" s="5">
        <v>0</v>
      </c>
      <c r="AR222" s="5">
        <v>0</v>
      </c>
      <c r="AS222" s="5">
        <f>-AU176*$C$160/2+AU174*$C$160</f>
        <v>3.1879711241690402E-2</v>
      </c>
      <c r="AT222" s="5">
        <f>AU174*$C$160/2</f>
        <v>1.5650040064102561E-2</v>
      </c>
      <c r="AU222" s="5">
        <f>-2*AU174*$C$160+AU174*$C$164</f>
        <v>-6.2528308223045018E-2</v>
      </c>
      <c r="AV222" s="5">
        <f>-AU176*$C$160</f>
        <v>1.1592622269705601E-3</v>
      </c>
      <c r="AW222" s="5">
        <f>AU176*$C$160/2+AU174*$C$160</f>
        <v>3.072044901471984E-2</v>
      </c>
      <c r="AX222" s="5">
        <f>-AU174*$C$160/2</f>
        <v>-1.5650040064102561E-2</v>
      </c>
      <c r="AY222" s="5">
        <v>0</v>
      </c>
      <c r="AZ222" s="5">
        <v>0</v>
      </c>
      <c r="BA222" s="5">
        <v>0</v>
      </c>
      <c r="BB222" s="5">
        <v>0</v>
      </c>
      <c r="BC222" s="5">
        <v>0</v>
      </c>
      <c r="BD222" s="5">
        <v>0</v>
      </c>
    </row>
    <row r="223" spans="2:56" x14ac:dyDescent="0.25">
      <c r="B223" s="1" t="s">
        <v>105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5">
        <v>0</v>
      </c>
      <c r="AQ223" s="5">
        <v>0</v>
      </c>
      <c r="AR223" s="5">
        <v>0</v>
      </c>
      <c r="AS223" s="5">
        <f>-AU174*$C$160/2</f>
        <v>-1.5650040064102561E-2</v>
      </c>
      <c r="AT223" s="5">
        <f>AU170-AU172/2</f>
        <v>0.1878662109375</v>
      </c>
      <c r="AU223" s="5">
        <v>0</v>
      </c>
      <c r="AV223" s="5">
        <f>-2*AU170-AU174*$C$160+$C$158*AU170*$E$164</f>
        <v>-0.387126161047397</v>
      </c>
      <c r="AW223" s="5">
        <f>AU174*$C$160/2</f>
        <v>1.5650040064102561E-2</v>
      </c>
      <c r="AX223" s="5">
        <f>AU170+AU172/2</f>
        <v>0.1680908203125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</row>
    <row r="224" spans="2:56" x14ac:dyDescent="0.25">
      <c r="B224" s="1" t="s">
        <v>106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0</v>
      </c>
      <c r="AO224" s="5">
        <v>0</v>
      </c>
      <c r="AP224" s="5">
        <v>0</v>
      </c>
      <c r="AQ224" s="5">
        <v>0</v>
      </c>
      <c r="AR224" s="5">
        <v>0</v>
      </c>
      <c r="AS224" s="5">
        <v>0</v>
      </c>
      <c r="AT224" s="5">
        <v>0</v>
      </c>
      <c r="AU224" s="5">
        <f>-AW176*$C$160/2+AW174*$C$160</f>
        <v>3.0720449014719847E-2</v>
      </c>
      <c r="AV224" s="5">
        <f>AW174*$C$160/2</f>
        <v>1.5070408950617283E-2</v>
      </c>
      <c r="AW224" s="5">
        <f>-2*AW174*$C$160+AW174*$C$164</f>
        <v>-6.0212444955524844E-2</v>
      </c>
      <c r="AX224" s="5">
        <f>-AW176*$C$160</f>
        <v>1.1592622269705601E-3</v>
      </c>
      <c r="AY224" s="5">
        <f>AW176*$C$160/2+AW174*$C$160</f>
        <v>2.9561186787749286E-2</v>
      </c>
      <c r="AZ224" s="5">
        <f>-AW174*$C$160/2</f>
        <v>-1.5070408950617283E-2</v>
      </c>
      <c r="BA224" s="5">
        <v>0</v>
      </c>
      <c r="BB224" s="5">
        <v>0</v>
      </c>
      <c r="BC224" s="5">
        <v>0</v>
      </c>
      <c r="BD224" s="5">
        <v>0</v>
      </c>
    </row>
    <row r="225" spans="2:56" x14ac:dyDescent="0.25">
      <c r="B225" s="1" t="s">
        <v>107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5">
        <v>0</v>
      </c>
      <c r="AQ225" s="5">
        <v>0</v>
      </c>
      <c r="AR225" s="5">
        <v>0</v>
      </c>
      <c r="AS225" s="5">
        <v>0</v>
      </c>
      <c r="AT225" s="5">
        <v>0</v>
      </c>
      <c r="AU225" s="5">
        <f>-AW174*$C$160/2</f>
        <v>-1.5070408950617283E-2</v>
      </c>
      <c r="AV225" s="5">
        <f>AW170-AW172/2</f>
        <v>0.16809534143518523</v>
      </c>
      <c r="AW225" s="5">
        <v>0</v>
      </c>
      <c r="AX225" s="5">
        <f>-2*AW170-AW174*$C$160+$C$158*AW170*$E$164</f>
        <v>-0.34787689462915811</v>
      </c>
      <c r="AY225" s="5">
        <f>AW174*$C$160/2</f>
        <v>1.5070408950617283E-2</v>
      </c>
      <c r="AZ225" s="5">
        <f>AW170+AW172/2</f>
        <v>0.14975766782407413</v>
      </c>
      <c r="BA225" s="5">
        <v>0</v>
      </c>
      <c r="BB225" s="5">
        <v>0</v>
      </c>
      <c r="BC225" s="5">
        <v>0</v>
      </c>
      <c r="BD225" s="5">
        <v>0</v>
      </c>
    </row>
    <row r="226" spans="2:56" x14ac:dyDescent="0.25">
      <c r="B226" s="1" t="s">
        <v>108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5">
        <v>0</v>
      </c>
      <c r="AQ226" s="5">
        <v>0</v>
      </c>
      <c r="AR226" s="5">
        <v>0</v>
      </c>
      <c r="AS226" s="5">
        <v>0</v>
      </c>
      <c r="AT226" s="5">
        <v>0</v>
      </c>
      <c r="AU226" s="5">
        <v>0</v>
      </c>
      <c r="AV226" s="5">
        <v>0</v>
      </c>
      <c r="AW226" s="5">
        <f>-AY176*$C$160/2+AY174*$C$160</f>
        <v>2.9561186787749279E-2</v>
      </c>
      <c r="AX226" s="5">
        <f>AY174*$C$160/2</f>
        <v>1.4490777837131999E-2</v>
      </c>
      <c r="AY226" s="5">
        <f>-2*AY174*$C$160+AY174*$C$164</f>
        <v>-5.7896581688004642E-2</v>
      </c>
      <c r="AZ226" s="5">
        <f>-AY176*$C$160</f>
        <v>1.1592622269705601E-3</v>
      </c>
      <c r="BA226" s="5">
        <f>AY176*$C$160/2+AY174*$C$160</f>
        <v>2.8401924560778717E-2</v>
      </c>
      <c r="BB226" s="5">
        <f>-AY174*$C$160/2</f>
        <v>-1.4490777837131999E-2</v>
      </c>
      <c r="BC226" s="5">
        <v>0</v>
      </c>
      <c r="BD226" s="5">
        <v>0</v>
      </c>
    </row>
    <row r="227" spans="2:56" x14ac:dyDescent="0.25">
      <c r="B227" s="1" t="s">
        <v>109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v>0</v>
      </c>
      <c r="AI227" s="5">
        <v>0</v>
      </c>
      <c r="AJ227" s="5">
        <v>0</v>
      </c>
      <c r="AK227" s="5">
        <v>0</v>
      </c>
      <c r="AL227" s="5">
        <v>0</v>
      </c>
      <c r="AM227" s="5">
        <v>0</v>
      </c>
      <c r="AN227" s="5">
        <v>0</v>
      </c>
      <c r="AO227" s="5">
        <v>0</v>
      </c>
      <c r="AP227" s="5">
        <v>0</v>
      </c>
      <c r="AQ227" s="5">
        <v>0</v>
      </c>
      <c r="AR227" s="5">
        <v>0</v>
      </c>
      <c r="AS227" s="5">
        <v>0</v>
      </c>
      <c r="AT227" s="5">
        <v>0</v>
      </c>
      <c r="AU227" s="5">
        <v>0</v>
      </c>
      <c r="AV227" s="5">
        <v>0</v>
      </c>
      <c r="AW227" s="5">
        <f>-AY174*$C$160/2</f>
        <v>-1.4490777837131999E-2</v>
      </c>
      <c r="AX227" s="5">
        <f>AY170-AY172/2</f>
        <v>0.14976218894675919</v>
      </c>
      <c r="AY227" s="5">
        <v>0</v>
      </c>
      <c r="AZ227" s="5">
        <f>-2*AY170-AY174*$C$160+$C$158*AY170*$E$164</f>
        <v>-0.31144777090377018</v>
      </c>
      <c r="BA227" s="5">
        <f>AY174*$C$160/2</f>
        <v>1.4490777837131999E-2</v>
      </c>
      <c r="BB227" s="5">
        <f>AY170+AY172/2</f>
        <v>0.13280797887731477</v>
      </c>
      <c r="BC227" s="5">
        <v>0</v>
      </c>
      <c r="BD227" s="5">
        <v>0</v>
      </c>
    </row>
    <row r="228" spans="2:56" x14ac:dyDescent="0.25">
      <c r="B228" s="1" t="s">
        <v>110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0</v>
      </c>
      <c r="AF228" s="5">
        <v>0</v>
      </c>
      <c r="AG228" s="5">
        <v>0</v>
      </c>
      <c r="AH228" s="5">
        <v>0</v>
      </c>
      <c r="AI228" s="5">
        <v>0</v>
      </c>
      <c r="AJ228" s="5">
        <v>0</v>
      </c>
      <c r="AK228" s="5">
        <v>0</v>
      </c>
      <c r="AL228" s="5">
        <v>0</v>
      </c>
      <c r="AM228" s="5">
        <v>0</v>
      </c>
      <c r="AN228" s="5">
        <v>0</v>
      </c>
      <c r="AO228" s="5">
        <v>0</v>
      </c>
      <c r="AP228" s="5">
        <v>0</v>
      </c>
      <c r="AQ228" s="5">
        <v>0</v>
      </c>
      <c r="AR228" s="5">
        <v>0</v>
      </c>
      <c r="AS228" s="5">
        <v>0</v>
      </c>
      <c r="AT228" s="5">
        <v>0</v>
      </c>
      <c r="AU228" s="5">
        <v>0</v>
      </c>
      <c r="AV228" s="5">
        <v>0</v>
      </c>
      <c r="AW228" s="5">
        <v>0</v>
      </c>
      <c r="AX228" s="5">
        <v>0</v>
      </c>
      <c r="AY228" s="5">
        <f>-BA176*$C$160/2+BA174*$C$160</f>
        <v>2.8401924560778724E-2</v>
      </c>
      <c r="AZ228" s="5">
        <f>BA174*$C$160/2</f>
        <v>1.3911146723646722E-2</v>
      </c>
      <c r="BA228" s="5">
        <f>-2*BA174*$C$160+BA174*$C$164</f>
        <v>-5.5580718420484468E-2</v>
      </c>
      <c r="BB228" s="5">
        <f>-BA176*$C$160</f>
        <v>1.1592622269705601E-3</v>
      </c>
      <c r="BC228" s="5">
        <f>BA176*$C$160/2+BA174*$C$160</f>
        <v>2.7242662333808162E-2</v>
      </c>
      <c r="BD228" s="5">
        <f>-BA174*$C$160/2</f>
        <v>-1.3911146723646722E-2</v>
      </c>
    </row>
    <row r="229" spans="2:56" x14ac:dyDescent="0.25">
      <c r="B229" s="1" t="s">
        <v>111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v>0</v>
      </c>
      <c r="AI229" s="5">
        <v>0</v>
      </c>
      <c r="AJ229" s="5">
        <v>0</v>
      </c>
      <c r="AK229" s="5">
        <v>0</v>
      </c>
      <c r="AL229" s="5">
        <v>0</v>
      </c>
      <c r="AM229" s="5">
        <v>0</v>
      </c>
      <c r="AN229" s="5">
        <v>0</v>
      </c>
      <c r="AO229" s="5">
        <v>0</v>
      </c>
      <c r="AP229" s="5">
        <v>0</v>
      </c>
      <c r="AQ229" s="5">
        <v>0</v>
      </c>
      <c r="AR229" s="5">
        <v>0</v>
      </c>
      <c r="AS229" s="5">
        <v>0</v>
      </c>
      <c r="AT229" s="5">
        <v>0</v>
      </c>
      <c r="AU229" s="5">
        <v>0</v>
      </c>
      <c r="AV229" s="5">
        <v>0</v>
      </c>
      <c r="AW229" s="5">
        <v>0</v>
      </c>
      <c r="AX229" s="5">
        <v>0</v>
      </c>
      <c r="AY229" s="5">
        <f>-BA174*$C$160/2</f>
        <v>-1.3911146723646722E-2</v>
      </c>
      <c r="AZ229" s="5">
        <f>BA170-BA172/2</f>
        <v>0.1328125</v>
      </c>
      <c r="BA229" s="5">
        <v>0</v>
      </c>
      <c r="BB229" s="5">
        <f>-2*BA170-BA174*$C$160+$C$158*BA170*$E$164</f>
        <v>-0.27773032284458593</v>
      </c>
      <c r="BC229" s="5">
        <f>BA174*$C$160/2</f>
        <v>1.3911146723646722E-2</v>
      </c>
      <c r="BD229" s="5">
        <f>BA170+BA172/2</f>
        <v>0.1171875</v>
      </c>
    </row>
    <row r="230" spans="2:56" x14ac:dyDescent="0.25">
      <c r="B230" s="1" t="s">
        <v>15</v>
      </c>
      <c r="C230" s="5">
        <v>0</v>
      </c>
      <c r="D230" s="5">
        <v>0</v>
      </c>
      <c r="E230" s="5">
        <v>1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0</v>
      </c>
      <c r="AH230" s="5">
        <v>0</v>
      </c>
      <c r="AI230" s="5">
        <v>0</v>
      </c>
      <c r="AJ230" s="5">
        <v>0</v>
      </c>
      <c r="AK230" s="5">
        <v>0</v>
      </c>
      <c r="AL230" s="5">
        <v>0</v>
      </c>
      <c r="AM230" s="5">
        <v>0</v>
      </c>
      <c r="AN230" s="5">
        <v>0</v>
      </c>
      <c r="AO230" s="5">
        <v>0</v>
      </c>
      <c r="AP230" s="5">
        <v>0</v>
      </c>
      <c r="AQ230" s="5">
        <v>0</v>
      </c>
      <c r="AR230" s="5">
        <v>0</v>
      </c>
      <c r="AS230" s="5">
        <v>0</v>
      </c>
      <c r="AT230" s="5">
        <v>0</v>
      </c>
      <c r="AU230" s="5">
        <v>0</v>
      </c>
      <c r="AV230" s="5">
        <v>0</v>
      </c>
      <c r="AW230" s="5">
        <v>0</v>
      </c>
      <c r="AX230" s="5">
        <v>0</v>
      </c>
      <c r="AY230" s="5">
        <v>0</v>
      </c>
      <c r="AZ230" s="5">
        <v>0</v>
      </c>
      <c r="BA230" s="5">
        <v>0</v>
      </c>
      <c r="BB230" s="5">
        <v>0</v>
      </c>
      <c r="BC230" s="5">
        <v>0</v>
      </c>
      <c r="BD230" s="5">
        <v>0</v>
      </c>
    </row>
    <row r="231" spans="2:56" x14ac:dyDescent="0.25">
      <c r="B231" s="1" t="s">
        <v>16</v>
      </c>
      <c r="C231" s="5">
        <v>0</v>
      </c>
      <c r="D231" s="5">
        <v>1</v>
      </c>
      <c r="E231" s="5">
        <v>0</v>
      </c>
      <c r="F231" s="5">
        <v>0</v>
      </c>
      <c r="G231" s="5">
        <v>0</v>
      </c>
      <c r="H231" s="5">
        <v>-1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5">
        <v>0</v>
      </c>
      <c r="AD231" s="5">
        <v>0</v>
      </c>
      <c r="AE231" s="5">
        <v>0</v>
      </c>
      <c r="AF231" s="5">
        <v>0</v>
      </c>
      <c r="AG231" s="5">
        <v>0</v>
      </c>
      <c r="AH231" s="5">
        <v>0</v>
      </c>
      <c r="AI231" s="5">
        <v>0</v>
      </c>
      <c r="AJ231" s="5">
        <v>0</v>
      </c>
      <c r="AK231" s="5">
        <v>0</v>
      </c>
      <c r="AL231" s="5">
        <v>0</v>
      </c>
      <c r="AM231" s="5">
        <v>0</v>
      </c>
      <c r="AN231" s="5">
        <v>0</v>
      </c>
      <c r="AO231" s="5">
        <v>0</v>
      </c>
      <c r="AP231" s="5">
        <v>0</v>
      </c>
      <c r="AQ231" s="5">
        <v>0</v>
      </c>
      <c r="AR231" s="5">
        <v>0</v>
      </c>
      <c r="AS231" s="5">
        <v>0</v>
      </c>
      <c r="AT231" s="5">
        <v>0</v>
      </c>
      <c r="AU231" s="5">
        <v>0</v>
      </c>
      <c r="AV231" s="5">
        <v>0</v>
      </c>
      <c r="AW231" s="5">
        <v>0</v>
      </c>
      <c r="AX231" s="5">
        <v>0</v>
      </c>
      <c r="AY231" s="5">
        <v>0</v>
      </c>
      <c r="AZ231" s="5">
        <v>0</v>
      </c>
      <c r="BA231" s="5">
        <v>0</v>
      </c>
      <c r="BB231" s="5">
        <v>0</v>
      </c>
      <c r="BC231" s="5">
        <v>0</v>
      </c>
      <c r="BD231" s="5">
        <v>0</v>
      </c>
    </row>
    <row r="232" spans="2:56" x14ac:dyDescent="0.25">
      <c r="B232" s="1" t="s">
        <v>112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5">
        <v>0</v>
      </c>
      <c r="AD232" s="5">
        <v>0</v>
      </c>
      <c r="AE232" s="5">
        <v>0</v>
      </c>
      <c r="AF232" s="5">
        <v>0</v>
      </c>
      <c r="AG232" s="5">
        <v>0</v>
      </c>
      <c r="AH232" s="5">
        <v>0</v>
      </c>
      <c r="AI232" s="5">
        <v>0</v>
      </c>
      <c r="AJ232" s="5">
        <v>0</v>
      </c>
      <c r="AK232" s="5">
        <v>0</v>
      </c>
      <c r="AL232" s="5">
        <v>0</v>
      </c>
      <c r="AM232" s="5">
        <v>0</v>
      </c>
      <c r="AN232" s="5">
        <v>0</v>
      </c>
      <c r="AO232" s="5">
        <v>0</v>
      </c>
      <c r="AP232" s="5">
        <v>0</v>
      </c>
      <c r="AQ232" s="5">
        <v>0</v>
      </c>
      <c r="AR232" s="5">
        <v>0</v>
      </c>
      <c r="AS232" s="5">
        <v>0</v>
      </c>
      <c r="AT232" s="5">
        <v>0</v>
      </c>
      <c r="AU232" s="5">
        <v>0</v>
      </c>
      <c r="AV232" s="5">
        <v>0</v>
      </c>
      <c r="AW232" s="5">
        <v>0</v>
      </c>
      <c r="AX232" s="5">
        <v>0</v>
      </c>
      <c r="AY232" s="5">
        <v>0</v>
      </c>
      <c r="AZ232" s="5">
        <v>0</v>
      </c>
      <c r="BA232" s="5">
        <v>1</v>
      </c>
      <c r="BB232" s="5">
        <v>0</v>
      </c>
      <c r="BC232" s="5">
        <v>0</v>
      </c>
      <c r="BD232" s="5">
        <v>0</v>
      </c>
    </row>
    <row r="233" spans="2:56" x14ac:dyDescent="0.25">
      <c r="B233" s="1" t="s">
        <v>113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  <c r="AF233" s="5">
        <v>0</v>
      </c>
      <c r="AG233" s="5">
        <v>0</v>
      </c>
      <c r="AH233" s="5">
        <v>0</v>
      </c>
      <c r="AI233" s="5">
        <v>0</v>
      </c>
      <c r="AJ233" s="5">
        <v>0</v>
      </c>
      <c r="AK233" s="5">
        <v>0</v>
      </c>
      <c r="AL233" s="5">
        <v>0</v>
      </c>
      <c r="AM233" s="5">
        <v>0</v>
      </c>
      <c r="AN233" s="5">
        <v>0</v>
      </c>
      <c r="AO233" s="5">
        <v>0</v>
      </c>
      <c r="AP233" s="5">
        <v>0</v>
      </c>
      <c r="AQ233" s="5">
        <v>0</v>
      </c>
      <c r="AR233" s="5">
        <v>0</v>
      </c>
      <c r="AS233" s="5">
        <v>0</v>
      </c>
      <c r="AT233" s="5">
        <v>0</v>
      </c>
      <c r="AU233" s="5">
        <v>0</v>
      </c>
      <c r="AV233" s="5">
        <v>0</v>
      </c>
      <c r="AW233" s="5">
        <v>0</v>
      </c>
      <c r="AX233" s="5">
        <v>0</v>
      </c>
      <c r="AY233" s="5">
        <v>0</v>
      </c>
      <c r="AZ233" s="5">
        <v>1</v>
      </c>
      <c r="BA233" s="5">
        <v>0</v>
      </c>
      <c r="BB233" s="5">
        <v>0</v>
      </c>
      <c r="BC233" s="5">
        <v>0</v>
      </c>
      <c r="BD233" s="5">
        <v>-1</v>
      </c>
    </row>
    <row r="242" spans="1:11" ht="18.75" x14ac:dyDescent="0.25">
      <c r="B242" s="13" t="s">
        <v>197</v>
      </c>
    </row>
    <row r="243" spans="1:11" ht="18.75" x14ac:dyDescent="0.25">
      <c r="C243" s="2" t="s">
        <v>201</v>
      </c>
      <c r="D243" s="14"/>
      <c r="E243" s="15"/>
    </row>
    <row r="244" spans="1:11" x14ac:dyDescent="0.25">
      <c r="C244" s="23"/>
      <c r="D244" s="14"/>
      <c r="E244" s="15"/>
    </row>
    <row r="245" spans="1:11" x14ac:dyDescent="0.25">
      <c r="C245" s="16"/>
      <c r="D245" s="14"/>
    </row>
    <row r="246" spans="1:11" x14ac:dyDescent="0.25">
      <c r="B246" s="4" t="s">
        <v>59</v>
      </c>
      <c r="C246" s="6">
        <v>32</v>
      </c>
    </row>
    <row r="247" spans="1:11" x14ac:dyDescent="0.25">
      <c r="B247" s="9"/>
      <c r="C247" s="8">
        <f>1/C246</f>
        <v>3.125E-2</v>
      </c>
    </row>
    <row r="248" spans="1:11" x14ac:dyDescent="0.25">
      <c r="B248" s="3"/>
    </row>
    <row r="249" spans="1:11" x14ac:dyDescent="0.25">
      <c r="C249" s="18">
        <f>C22</f>
        <v>3.1200000000000002E-2</v>
      </c>
    </row>
    <row r="250" spans="1:11" ht="20.25" x14ac:dyDescent="0.35">
      <c r="B250" s="19" t="s">
        <v>203</v>
      </c>
      <c r="C250" s="18">
        <f>C23</f>
        <v>0.01</v>
      </c>
    </row>
    <row r="252" spans="1:11" x14ac:dyDescent="0.25">
      <c r="C252" s="12">
        <f>C247*C247/C249</f>
        <v>3.1300080128205128E-2</v>
      </c>
    </row>
    <row r="253" spans="1:11" x14ac:dyDescent="0.25">
      <c r="C253" s="4"/>
    </row>
    <row r="254" spans="1:11" x14ac:dyDescent="0.25">
      <c r="A254" s="15"/>
      <c r="C254" s="20">
        <v>6.4811765614834496</v>
      </c>
      <c r="G254" s="17" t="s">
        <v>114</v>
      </c>
      <c r="H254" s="1">
        <f>1E+70*MDETERM(C272:BT341)</f>
        <v>-5.2927536163970837E-9</v>
      </c>
    </row>
    <row r="255" spans="1:11" x14ac:dyDescent="0.25">
      <c r="C255" s="4"/>
      <c r="F255" s="21" t="s">
        <v>189</v>
      </c>
      <c r="G255" s="21" t="s">
        <v>190</v>
      </c>
      <c r="H255" s="21" t="s">
        <v>115</v>
      </c>
      <c r="I255" s="21" t="s">
        <v>116</v>
      </c>
      <c r="J255" s="21" t="s">
        <v>119</v>
      </c>
      <c r="K255" s="21" t="s">
        <v>154</v>
      </c>
    </row>
    <row r="256" spans="1:11" x14ac:dyDescent="0.25">
      <c r="B256" s="7"/>
      <c r="C256" s="20">
        <f>C247*C247*C247*C247*C254*C254</f>
        <v>4.0059709187624388E-5</v>
      </c>
      <c r="E256" s="20">
        <f>C247*C247*C254*C254</f>
        <v>4.1021142208127373E-2</v>
      </c>
      <c r="F256" s="21" t="s">
        <v>193</v>
      </c>
      <c r="G256" s="22" t="s">
        <v>194</v>
      </c>
      <c r="H256" s="22">
        <v>7.0314251729574968</v>
      </c>
      <c r="I256" s="22">
        <v>6.5923916466077825</v>
      </c>
      <c r="J256" s="22">
        <v>6.5099964460518871</v>
      </c>
      <c r="K256" s="22">
        <v>6.4811765614834496</v>
      </c>
    </row>
    <row r="257" spans="2:72" x14ac:dyDescent="0.25">
      <c r="B257" s="7"/>
      <c r="C257" s="4"/>
      <c r="D257" s="3"/>
      <c r="E257" s="8"/>
    </row>
    <row r="258" spans="2:72" x14ac:dyDescent="0.25">
      <c r="B258" s="7"/>
      <c r="C258" s="7">
        <f>C31</f>
        <v>0.5</v>
      </c>
      <c r="D258" s="3"/>
      <c r="E258" s="8"/>
    </row>
    <row r="259" spans="2:72" x14ac:dyDescent="0.25">
      <c r="D259" s="16" t="s">
        <v>60</v>
      </c>
      <c r="E259" s="21">
        <v>1</v>
      </c>
      <c r="F259" s="21"/>
      <c r="G259" s="21">
        <v>2</v>
      </c>
      <c r="H259" s="21"/>
      <c r="I259" s="21">
        <v>3</v>
      </c>
      <c r="J259" s="21"/>
      <c r="K259" s="21">
        <v>4</v>
      </c>
      <c r="L259" s="21"/>
      <c r="M259" s="21">
        <v>5</v>
      </c>
      <c r="N259" s="21"/>
      <c r="O259" s="21">
        <v>6</v>
      </c>
      <c r="P259" s="21"/>
      <c r="Q259" s="21">
        <v>7</v>
      </c>
      <c r="R259" s="21"/>
      <c r="S259" s="21">
        <v>8</v>
      </c>
      <c r="T259" s="21"/>
      <c r="U259" s="21">
        <v>9</v>
      </c>
      <c r="W259" s="21">
        <v>10</v>
      </c>
      <c r="X259" s="21"/>
      <c r="Y259" s="21">
        <v>11</v>
      </c>
      <c r="Z259" s="21"/>
      <c r="AA259" s="21">
        <v>12</v>
      </c>
      <c r="AB259" s="21"/>
      <c r="AC259" s="21">
        <v>13</v>
      </c>
      <c r="AD259" s="21"/>
      <c r="AE259" s="21">
        <v>14</v>
      </c>
      <c r="AF259" s="21"/>
      <c r="AG259" s="21">
        <v>15</v>
      </c>
      <c r="AH259" s="21"/>
      <c r="AI259" s="21">
        <v>16</v>
      </c>
      <c r="AJ259" s="21"/>
      <c r="AK259" s="21">
        <v>17</v>
      </c>
      <c r="AL259" s="21"/>
      <c r="AM259" s="21">
        <v>18</v>
      </c>
      <c r="AN259" s="21"/>
      <c r="AO259" s="21">
        <v>19</v>
      </c>
      <c r="AP259" s="21"/>
      <c r="AQ259" s="21">
        <v>20</v>
      </c>
      <c r="AR259" s="21"/>
      <c r="AS259" s="21">
        <v>21</v>
      </c>
      <c r="AT259" s="21"/>
      <c r="AU259" s="21">
        <v>22</v>
      </c>
      <c r="AV259" s="21"/>
      <c r="AW259" s="21">
        <v>23</v>
      </c>
      <c r="AX259" s="21"/>
      <c r="AY259" s="21">
        <v>24</v>
      </c>
      <c r="AZ259" s="21"/>
      <c r="BA259" s="21">
        <v>25</v>
      </c>
      <c r="BB259" s="21"/>
      <c r="BC259" s="21">
        <v>26</v>
      </c>
      <c r="BE259" s="21">
        <v>27</v>
      </c>
      <c r="BF259" s="21"/>
      <c r="BG259" s="21">
        <v>28</v>
      </c>
      <c r="BH259" s="21"/>
      <c r="BI259" s="21">
        <v>29</v>
      </c>
      <c r="BJ259" s="21"/>
      <c r="BK259" s="21">
        <v>30</v>
      </c>
      <c r="BL259" s="21"/>
      <c r="BM259" s="21">
        <v>31</v>
      </c>
      <c r="BN259" s="21"/>
      <c r="BO259" s="21">
        <v>32</v>
      </c>
      <c r="BP259" s="21"/>
      <c r="BQ259" s="21">
        <v>33</v>
      </c>
    </row>
    <row r="260" spans="2:72" x14ac:dyDescent="0.25">
      <c r="E260" s="5">
        <v>0</v>
      </c>
      <c r="F260" s="5"/>
      <c r="G260" s="5">
        <f>1/C246</f>
        <v>3.125E-2</v>
      </c>
      <c r="H260" s="5"/>
      <c r="I260" s="5">
        <f>2/C246</f>
        <v>6.25E-2</v>
      </c>
      <c r="J260" s="5"/>
      <c r="K260" s="5">
        <f>3/C246</f>
        <v>9.375E-2</v>
      </c>
      <c r="L260" s="5"/>
      <c r="M260" s="5">
        <f>4/C246</f>
        <v>0.125</v>
      </c>
      <c r="N260" s="5"/>
      <c r="O260" s="5">
        <f>5/C246</f>
        <v>0.15625</v>
      </c>
      <c r="P260" s="5"/>
      <c r="Q260" s="5">
        <f>6/C246</f>
        <v>0.1875</v>
      </c>
      <c r="R260" s="5"/>
      <c r="S260" s="5">
        <f>7/C246</f>
        <v>0.21875</v>
      </c>
      <c r="T260" s="5"/>
      <c r="U260" s="5">
        <f>8/C246</f>
        <v>0.25</v>
      </c>
      <c r="W260" s="5">
        <f>9/C246</f>
        <v>0.28125</v>
      </c>
      <c r="X260" s="5"/>
      <c r="Y260" s="5">
        <f>10/C246</f>
        <v>0.3125</v>
      </c>
      <c r="Z260" s="5"/>
      <c r="AA260" s="5">
        <f>11/C246</f>
        <v>0.34375</v>
      </c>
      <c r="AB260" s="5"/>
      <c r="AC260" s="5">
        <f>12/C246</f>
        <v>0.375</v>
      </c>
      <c r="AD260" s="5"/>
      <c r="AE260" s="5">
        <f>13/C246</f>
        <v>0.40625</v>
      </c>
      <c r="AF260" s="5"/>
      <c r="AG260" s="5">
        <f>14/C246</f>
        <v>0.4375</v>
      </c>
      <c r="AH260" s="5"/>
      <c r="AI260" s="5">
        <f>15/C246</f>
        <v>0.46875</v>
      </c>
      <c r="AJ260" s="5"/>
      <c r="AK260" s="5">
        <f>16/C246</f>
        <v>0.5</v>
      </c>
      <c r="AL260" s="5"/>
      <c r="AM260" s="5">
        <f>17/C246</f>
        <v>0.53125</v>
      </c>
      <c r="AO260" s="5">
        <f>18/C246</f>
        <v>0.5625</v>
      </c>
      <c r="AP260" s="5"/>
      <c r="AQ260" s="5">
        <f>19/C246</f>
        <v>0.59375</v>
      </c>
      <c r="AR260" s="5"/>
      <c r="AS260" s="5">
        <f>20/C246</f>
        <v>0.625</v>
      </c>
      <c r="AT260" s="5"/>
      <c r="AU260" s="5">
        <f>21/C246</f>
        <v>0.65625</v>
      </c>
      <c r="AV260" s="5"/>
      <c r="AW260" s="5">
        <f>22/C246</f>
        <v>0.6875</v>
      </c>
      <c r="AX260" s="5"/>
      <c r="AY260" s="5">
        <f>23/C246</f>
        <v>0.71875</v>
      </c>
      <c r="AZ260" s="5"/>
      <c r="BA260" s="5">
        <f>24/C246</f>
        <v>0.75</v>
      </c>
      <c r="BC260" s="5">
        <f>25/C246</f>
        <v>0.78125</v>
      </c>
      <c r="BD260" s="5"/>
      <c r="BE260" s="5">
        <f>26/C246</f>
        <v>0.8125</v>
      </c>
      <c r="BF260" s="5"/>
      <c r="BG260" s="5">
        <f>27/C246</f>
        <v>0.84375</v>
      </c>
      <c r="BH260" s="5"/>
      <c r="BI260" s="5">
        <f>28/C246</f>
        <v>0.875</v>
      </c>
      <c r="BJ260" s="5"/>
      <c r="BK260" s="5">
        <f>29/C246</f>
        <v>0.90625</v>
      </c>
      <c r="BL260" s="5"/>
      <c r="BM260" s="5">
        <f>30/C246</f>
        <v>0.9375</v>
      </c>
      <c r="BN260" s="5"/>
      <c r="BO260" s="5">
        <f>31/C246</f>
        <v>0.96875</v>
      </c>
      <c r="BP260" s="5"/>
      <c r="BQ260" s="5">
        <f>32/C246</f>
        <v>1</v>
      </c>
    </row>
    <row r="261" spans="2:72" x14ac:dyDescent="0.25">
      <c r="W261" s="5"/>
    </row>
    <row r="262" spans="2:72" x14ac:dyDescent="0.25">
      <c r="E262" s="5">
        <f>POWER(1-$C$258*E260,3)</f>
        <v>1</v>
      </c>
      <c r="F262" s="11"/>
      <c r="G262" s="5">
        <f>POWER(1-$C$258*G260,3)</f>
        <v>0.95385360717773438</v>
      </c>
      <c r="H262" s="11"/>
      <c r="I262" s="5">
        <f>POWER(1-$C$258*I260,3)</f>
        <v>0.909149169921875</v>
      </c>
      <c r="J262" s="11"/>
      <c r="K262" s="5">
        <f>POWER(1-$C$258*K260,3)</f>
        <v>0.86586380004882813</v>
      </c>
      <c r="L262" s="11"/>
      <c r="M262" s="5">
        <f>POWER(1-$C$258*M260,3)</f>
        <v>0.823974609375</v>
      </c>
      <c r="N262" s="11"/>
      <c r="O262" s="5">
        <f>POWER(1-$C$258*O260,3)</f>
        <v>0.78345870971679688</v>
      </c>
      <c r="P262" s="11"/>
      <c r="Q262" s="5">
        <f>POWER(1-$C$258*Q260,3)</f>
        <v>0.744293212890625</v>
      </c>
      <c r="R262" s="11"/>
      <c r="S262" s="5">
        <f>POWER(1-$C$258*S260,3)</f>
        <v>0.70645523071289063</v>
      </c>
      <c r="T262" s="11"/>
      <c r="U262" s="5">
        <f>POWER(1-$C$258*U260,3)</f>
        <v>0.669921875</v>
      </c>
      <c r="W262" s="5">
        <f>POWER(1-$C$258*W260,3)</f>
        <v>0.63467025756835938</v>
      </c>
      <c r="Y262" s="5">
        <f>POWER(1-$C$258*Y260,3)</f>
        <v>0.600677490234375</v>
      </c>
      <c r="AA262" s="5">
        <f>POWER(1-$C$258*AA260,3)</f>
        <v>0.56792068481445313</v>
      </c>
      <c r="AC262" s="5">
        <f>POWER(1-$C$258*AC260,3)</f>
        <v>0.536376953125</v>
      </c>
      <c r="AE262" s="5">
        <f>POWER(1-$C$258*AE260,3)</f>
        <v>0.50602340698242188</v>
      </c>
      <c r="AG262" s="5">
        <f>POWER(1-$C$258*AG260,3)</f>
        <v>0.476837158203125</v>
      </c>
      <c r="AI262" s="5">
        <f>POWER(1-$C$258*AI260,3)</f>
        <v>0.44879531860351563</v>
      </c>
      <c r="AK262" s="5">
        <f>POWER(1-$C$258*AK260,3)</f>
        <v>0.421875</v>
      </c>
      <c r="AM262" s="5">
        <f>POWER(1-$C$258*AM260,3)</f>
        <v>0.39605331420898438</v>
      </c>
      <c r="AO262" s="5">
        <f>POWER(1-$C$258*AO260,3)</f>
        <v>0.371307373046875</v>
      </c>
      <c r="AQ262" s="5">
        <f>POWER(1-$C$258*AQ260,3)</f>
        <v>0.34761428833007813</v>
      </c>
      <c r="AS262" s="5">
        <f>POWER(1-$C$258*AS260,3)</f>
        <v>0.324951171875</v>
      </c>
      <c r="AU262" s="5">
        <f>POWER(1-$C$258*AU260,3)</f>
        <v>0.30329513549804688</v>
      </c>
      <c r="AW262" s="5">
        <f>POWER(1-$C$258*AW260,3)</f>
        <v>0.282623291015625</v>
      </c>
      <c r="AY262" s="5">
        <f>POWER(1-$C$258*AY260,3)</f>
        <v>0.26291275024414063</v>
      </c>
      <c r="BA262" s="5">
        <f>POWER(1-$C$258*BA260,3)</f>
        <v>0.244140625</v>
      </c>
      <c r="BC262" s="5">
        <f>POWER(1-$C$258*BC260,3)</f>
        <v>0.22628402709960938</v>
      </c>
      <c r="BE262" s="5">
        <f>POWER(1-$C$258*BE260,3)</f>
        <v>0.209320068359375</v>
      </c>
      <c r="BG262" s="5">
        <f>POWER(1-$C$258*BG260,3)</f>
        <v>0.19322586059570313</v>
      </c>
      <c r="BI262" s="5">
        <f>POWER(1-$C$258*BI260,3)</f>
        <v>0.177978515625</v>
      </c>
      <c r="BK262" s="5">
        <f>POWER(1-$C$258*BK260,3)</f>
        <v>0.16355514526367188</v>
      </c>
      <c r="BM262" s="5">
        <f>POWER(1-$C$258*BM260,3)</f>
        <v>0.149932861328125</v>
      </c>
      <c r="BO262" s="5">
        <f>POWER(1-$C$258*BO260,3)</f>
        <v>0.13708877563476563</v>
      </c>
      <c r="BQ262" s="5">
        <f>POWER(1-$C$258*BQ260,3)</f>
        <v>0.125</v>
      </c>
    </row>
    <row r="263" spans="2:72" x14ac:dyDescent="0.25"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21"/>
      <c r="W263" s="5"/>
      <c r="X263" s="21"/>
      <c r="Y263" s="5"/>
      <c r="AA263" s="5"/>
      <c r="AC263" s="5"/>
      <c r="AE263" s="5"/>
      <c r="AG263" s="5"/>
      <c r="AI263" s="5"/>
      <c r="AK263" s="5"/>
      <c r="AM263" s="5"/>
      <c r="AO263" s="5"/>
      <c r="AQ263" s="5"/>
      <c r="AS263" s="5"/>
      <c r="AU263" s="5"/>
      <c r="AW263" s="5"/>
      <c r="AY263" s="5"/>
      <c r="BA263" s="5"/>
      <c r="BC263" s="5"/>
      <c r="BE263" s="5"/>
      <c r="BG263" s="5"/>
      <c r="BI263" s="5"/>
      <c r="BK263" s="5"/>
      <c r="BM263" s="5"/>
      <c r="BO263" s="5"/>
      <c r="BQ263" s="5"/>
    </row>
    <row r="264" spans="2:72" x14ac:dyDescent="0.25">
      <c r="E264" s="5">
        <f>-3*$C$247*$C$258*POWER(1-$C$258*E260,2)</f>
        <v>-4.6875E-2</v>
      </c>
      <c r="F264" s="5"/>
      <c r="G264" s="5">
        <f>-3*$C$247*$C$258*POWER(1-$C$258*G260,2)</f>
        <v>-4.5421600341796875E-2</v>
      </c>
      <c r="H264" s="5"/>
      <c r="I264" s="5">
        <f>-3*$C$247*$C$258*POWER(1-$C$258*I260,2)</f>
        <v>-4.39910888671875E-2</v>
      </c>
      <c r="J264" s="5"/>
      <c r="K264" s="5">
        <f>-3*$C$247*$C$258*POWER(1-$C$258*K260,2)</f>
        <v>-4.2583465576171875E-2</v>
      </c>
      <c r="L264" s="5"/>
      <c r="M264" s="5">
        <f>-3*$C$247*$C$258*POWER(1-$C$258*M260,2)</f>
        <v>-4.119873046875E-2</v>
      </c>
      <c r="N264" s="5"/>
      <c r="O264" s="5">
        <f>-3*$C$247*$C$258*POWER(1-$C$258*O260,2)</f>
        <v>-3.9836883544921875E-2</v>
      </c>
      <c r="P264" s="5"/>
      <c r="Q264" s="5">
        <f>-3*$C$247*$C$258*POWER(1-$C$258*Q260,2)</f>
        <v>-3.84979248046875E-2</v>
      </c>
      <c r="R264" s="5"/>
      <c r="S264" s="5">
        <f>-3*$C$247*$C$258*POWER(1-$C$258*S260,2)</f>
        <v>-3.7181854248046875E-2</v>
      </c>
      <c r="T264" s="5"/>
      <c r="U264" s="5">
        <f>-3*$C$247*$C$258*POWER(1-$C$258*U260,2)</f>
        <v>-3.5888671875E-2</v>
      </c>
      <c r="V264" s="21"/>
      <c r="W264" s="5">
        <f>-3*$C$247*$C$258*POWER(1-$C$258*W260,2)</f>
        <v>-3.4618377685546875E-2</v>
      </c>
      <c r="X264" s="21"/>
      <c r="Y264" s="5">
        <f>-3*$C$247*$C$258*POWER(1-$C$258*Y260,2)</f>
        <v>-3.33709716796875E-2</v>
      </c>
      <c r="AA264" s="5">
        <f>-3*$C$247*$C$258*POWER(1-$C$258*AA260,2)</f>
        <v>-3.2146453857421875E-2</v>
      </c>
      <c r="AC264" s="5">
        <f>-3*$C$247*$C$258*POWER(1-$C$258*AC260,2)</f>
        <v>-3.094482421875E-2</v>
      </c>
      <c r="AE264" s="5">
        <f>-3*$C$247*$C$258*POWER(1-$C$258*AE260,2)</f>
        <v>-2.9766082763671875E-2</v>
      </c>
      <c r="AG264" s="5">
        <f>-3*$C$247*$C$258*POWER(1-$C$258*AG260,2)</f>
        <v>-2.86102294921875E-2</v>
      </c>
      <c r="AI264" s="5">
        <f>-3*$C$247*$C$258*POWER(1-$C$258*AI260,2)</f>
        <v>-2.7477264404296875E-2</v>
      </c>
      <c r="AK264" s="5">
        <f>-3*$C$247*$C$258*POWER(1-$C$258*AK260,2)</f>
        <v>-2.63671875E-2</v>
      </c>
      <c r="AM264" s="5">
        <f>-3*$C$247*$C$258*POWER(1-$C$258*AM260,2)</f>
        <v>-2.5279998779296875E-2</v>
      </c>
      <c r="AO264" s="5">
        <f>-3*$C$247*$C$258*POWER(1-$C$258*AO260,2)</f>
        <v>-2.42156982421875E-2</v>
      </c>
      <c r="AQ264" s="5">
        <f>-3*$C$247*$C$258*POWER(1-$C$258*AQ260,2)</f>
        <v>-2.3174285888671875E-2</v>
      </c>
      <c r="AS264" s="5">
        <f>-3*$C$247*$C$258*POWER(1-$C$258*AS260,2)</f>
        <v>-2.215576171875E-2</v>
      </c>
      <c r="AU264" s="5">
        <f>-3*$C$247*$C$258*POWER(1-$C$258*AU260,2)</f>
        <v>-2.1160125732421875E-2</v>
      </c>
      <c r="AW264" s="5">
        <f>-3*$C$247*$C$258*POWER(1-$C$258*AW260,2)</f>
        <v>-2.01873779296875E-2</v>
      </c>
      <c r="AY264" s="5">
        <f>-3*$C$247*$C$258*POWER(1-$C$258*AY260,2)</f>
        <v>-1.9237518310546875E-2</v>
      </c>
      <c r="BA264" s="5">
        <f>-3*$C$247*$C$258*POWER(1-$C$258*BA260,2)</f>
        <v>-1.8310546875E-2</v>
      </c>
      <c r="BC264" s="5">
        <f>-3*$C$247*$C$258*POWER(1-$C$258*BC260,2)</f>
        <v>-1.7406463623046875E-2</v>
      </c>
      <c r="BE264" s="5">
        <f>-3*$C$247*$C$258*POWER(1-$C$258*BE260,2)</f>
        <v>-1.65252685546875E-2</v>
      </c>
      <c r="BG264" s="5">
        <f>-3*$C$247*$C$258*POWER(1-$C$258*BG260,2)</f>
        <v>-1.5666961669921875E-2</v>
      </c>
      <c r="BI264" s="5">
        <f>-3*$C$247*$C$258*POWER(1-$C$258*BI260,2)</f>
        <v>-1.483154296875E-2</v>
      </c>
      <c r="BK264" s="5">
        <f>-3*$C$247*$C$258*POWER(1-$C$258*BK260,2)</f>
        <v>-1.4019012451171875E-2</v>
      </c>
      <c r="BM264" s="5">
        <f>-3*$C$247*$C$258*POWER(1-$C$258*BM260,2)</f>
        <v>-1.32293701171875E-2</v>
      </c>
      <c r="BO264" s="5">
        <f>-3*$C$247*$C$258*POWER(1-$C$258*BO260,2)</f>
        <v>-1.2462615966796875E-2</v>
      </c>
      <c r="BQ264" s="5">
        <f>-3*$C$247*$C$258*POWER(1-$C$258*BQ260,2)</f>
        <v>-1.171875E-2</v>
      </c>
    </row>
    <row r="265" spans="2:72" x14ac:dyDescent="0.25"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W265" s="11"/>
      <c r="Y265" s="11"/>
      <c r="AA265" s="11"/>
      <c r="AC265" s="11"/>
      <c r="AE265" s="11"/>
      <c r="AG265" s="11"/>
      <c r="AI265" s="11"/>
      <c r="AK265" s="11"/>
      <c r="AM265" s="11"/>
      <c r="AO265" s="11"/>
      <c r="AQ265" s="11"/>
      <c r="AS265" s="11"/>
      <c r="AU265" s="11"/>
      <c r="AW265" s="11"/>
      <c r="AY265" s="11"/>
      <c r="BA265" s="11"/>
      <c r="BC265" s="11"/>
      <c r="BE265" s="11"/>
      <c r="BG265" s="11"/>
      <c r="BI265" s="11"/>
      <c r="BK265" s="11"/>
      <c r="BM265" s="11"/>
      <c r="BO265" s="11"/>
      <c r="BQ265" s="11"/>
    </row>
    <row r="266" spans="2:72" x14ac:dyDescent="0.25">
      <c r="E266" s="5">
        <f>1-$C$258*E260</f>
        <v>1</v>
      </c>
      <c r="F266" s="5"/>
      <c r="G266" s="5">
        <f>1-$C$258*G260</f>
        <v>0.984375</v>
      </c>
      <c r="H266" s="5"/>
      <c r="I266" s="5">
        <f>1-$C$258*I260</f>
        <v>0.96875</v>
      </c>
      <c r="J266" s="5"/>
      <c r="K266" s="5">
        <f>1-$C$258*K260</f>
        <v>0.953125</v>
      </c>
      <c r="L266" s="5"/>
      <c r="M266" s="5">
        <f>1-$C$258*M260</f>
        <v>0.9375</v>
      </c>
      <c r="N266" s="5"/>
      <c r="O266" s="5">
        <f>1-$C$258*O260</f>
        <v>0.921875</v>
      </c>
      <c r="P266" s="5"/>
      <c r="Q266" s="5">
        <f>1-$C$258*Q260</f>
        <v>0.90625</v>
      </c>
      <c r="R266" s="5"/>
      <c r="S266" s="5">
        <f>1-$C$258*S260</f>
        <v>0.890625</v>
      </c>
      <c r="T266" s="5"/>
      <c r="U266" s="5">
        <f>1-$C$258*U260</f>
        <v>0.875</v>
      </c>
      <c r="W266" s="5">
        <f>1-$C$258*W260</f>
        <v>0.859375</v>
      </c>
      <c r="Y266" s="5">
        <f>1-$C$258*Y260</f>
        <v>0.84375</v>
      </c>
      <c r="AA266" s="5">
        <f>1-$C$258*AA260</f>
        <v>0.828125</v>
      </c>
      <c r="AC266" s="5">
        <f>1-$C$258*AC260</f>
        <v>0.8125</v>
      </c>
      <c r="AE266" s="5">
        <f>1-$C$258*AE260</f>
        <v>0.796875</v>
      </c>
      <c r="AG266" s="5">
        <f>1-$C$258*AG260</f>
        <v>0.78125</v>
      </c>
      <c r="AI266" s="5">
        <f>1-$C$258*AI260</f>
        <v>0.765625</v>
      </c>
      <c r="AK266" s="5">
        <f>1-$C$258*AK260</f>
        <v>0.75</v>
      </c>
      <c r="AM266" s="5">
        <f>1-$C$258*AM260</f>
        <v>0.734375</v>
      </c>
      <c r="AO266" s="5">
        <f>1-$C$258*AO260</f>
        <v>0.71875</v>
      </c>
      <c r="AQ266" s="5">
        <f>1-$C$258*AQ260</f>
        <v>0.703125</v>
      </c>
      <c r="AS266" s="5">
        <f>1-$C$258*AS260</f>
        <v>0.6875</v>
      </c>
      <c r="AU266" s="5">
        <f>1-$C$258*AU260</f>
        <v>0.671875</v>
      </c>
      <c r="AW266" s="5">
        <f>1-$C$258*AW260</f>
        <v>0.65625</v>
      </c>
      <c r="AY266" s="5">
        <f>1-$C$258*AY260</f>
        <v>0.640625</v>
      </c>
      <c r="BA266" s="5">
        <f>1-$C$258*BA260</f>
        <v>0.625</v>
      </c>
      <c r="BC266" s="5">
        <f>1-$C$258*BC260</f>
        <v>0.609375</v>
      </c>
      <c r="BE266" s="5">
        <f>1-$C$258*BE260</f>
        <v>0.59375</v>
      </c>
      <c r="BG266" s="5">
        <f>1-$C$258*BG260</f>
        <v>0.578125</v>
      </c>
      <c r="BI266" s="5">
        <f>1-$C$258*BI260</f>
        <v>0.5625</v>
      </c>
      <c r="BK266" s="5">
        <f>1-$C$258*BK260</f>
        <v>0.546875</v>
      </c>
      <c r="BM266" s="5">
        <f>1-$C$258*BM260</f>
        <v>0.53125</v>
      </c>
      <c r="BO266" s="5">
        <f>1-$C$258*BO260</f>
        <v>0.515625</v>
      </c>
      <c r="BQ266" s="5">
        <f>1-$C$258*BQ260</f>
        <v>0.5</v>
      </c>
    </row>
    <row r="267" spans="2:72" x14ac:dyDescent="0.25">
      <c r="E267" s="5"/>
      <c r="F267" s="11"/>
      <c r="G267" s="5"/>
      <c r="H267" s="11"/>
      <c r="I267" s="5"/>
      <c r="J267" s="11"/>
      <c r="K267" s="5"/>
      <c r="L267" s="11"/>
      <c r="M267" s="5"/>
      <c r="N267" s="11"/>
      <c r="O267" s="5"/>
      <c r="P267" s="11"/>
      <c r="Q267" s="5"/>
      <c r="R267" s="11"/>
      <c r="S267" s="5"/>
      <c r="T267" s="11"/>
      <c r="U267" s="5"/>
      <c r="W267" s="5"/>
      <c r="Y267" s="5"/>
      <c r="AA267" s="5"/>
      <c r="AC267" s="5"/>
      <c r="AE267" s="5"/>
      <c r="AG267" s="5"/>
      <c r="AI267" s="5"/>
      <c r="AK267" s="5"/>
      <c r="AM267" s="5"/>
      <c r="AO267" s="5"/>
      <c r="AQ267" s="5"/>
      <c r="AS267" s="5"/>
      <c r="AU267" s="5"/>
      <c r="AW267" s="5"/>
      <c r="AY267" s="5"/>
      <c r="BA267" s="5"/>
      <c r="BC267" s="5"/>
      <c r="BE267" s="5"/>
      <c r="BG267" s="5"/>
      <c r="BI267" s="5"/>
      <c r="BK267" s="5"/>
      <c r="BM267" s="5"/>
      <c r="BO267" s="5"/>
      <c r="BQ267" s="5"/>
    </row>
    <row r="268" spans="2:72" x14ac:dyDescent="0.25">
      <c r="E268" s="5">
        <f>-$C$247*$C$258</f>
        <v>-1.5625E-2</v>
      </c>
      <c r="F268" s="5"/>
      <c r="G268" s="5">
        <f>-$C$247*$C$258</f>
        <v>-1.5625E-2</v>
      </c>
      <c r="H268" s="5"/>
      <c r="I268" s="5">
        <f>-$C$247*$C$258</f>
        <v>-1.5625E-2</v>
      </c>
      <c r="J268" s="5"/>
      <c r="K268" s="5">
        <f>-$C$247*$C$258</f>
        <v>-1.5625E-2</v>
      </c>
      <c r="L268" s="5"/>
      <c r="M268" s="5">
        <f>-$C$247*$C$258</f>
        <v>-1.5625E-2</v>
      </c>
      <c r="N268" s="5"/>
      <c r="O268" s="5">
        <f>-$C$247*$C$258</f>
        <v>-1.5625E-2</v>
      </c>
      <c r="P268" s="5"/>
      <c r="Q268" s="5">
        <f>-$C$247*$C$258</f>
        <v>-1.5625E-2</v>
      </c>
      <c r="R268" s="5"/>
      <c r="S268" s="5">
        <f>-$C$247*$C$258</f>
        <v>-1.5625E-2</v>
      </c>
      <c r="T268" s="11"/>
      <c r="U268" s="5">
        <f>-$C$247*$C$258</f>
        <v>-1.5625E-2</v>
      </c>
      <c r="W268" s="5">
        <f>-$C$247*$C$258</f>
        <v>-1.5625E-2</v>
      </c>
      <c r="Y268" s="5">
        <f>-$C$247*$C$258</f>
        <v>-1.5625E-2</v>
      </c>
      <c r="AA268" s="5">
        <f>-$C$247*$C$258</f>
        <v>-1.5625E-2</v>
      </c>
      <c r="AC268" s="5">
        <f>-$C$247*$C$258</f>
        <v>-1.5625E-2</v>
      </c>
      <c r="AE268" s="5">
        <f>-$C$247*$C$258</f>
        <v>-1.5625E-2</v>
      </c>
      <c r="AG268" s="5">
        <f>-$C$247*$C$258</f>
        <v>-1.5625E-2</v>
      </c>
      <c r="AI268" s="5">
        <f>-$C$247*$C$258</f>
        <v>-1.5625E-2</v>
      </c>
      <c r="AK268" s="5">
        <f>-$C$247*$C$258</f>
        <v>-1.5625E-2</v>
      </c>
      <c r="AM268" s="5">
        <f>-$C$247*$C$258</f>
        <v>-1.5625E-2</v>
      </c>
      <c r="AO268" s="5">
        <f>-$C$247*$C$258</f>
        <v>-1.5625E-2</v>
      </c>
      <c r="AQ268" s="5">
        <f>-$C$247*$C$258</f>
        <v>-1.5625E-2</v>
      </c>
      <c r="AS268" s="5">
        <f>-$C$247*$C$258</f>
        <v>-1.5625E-2</v>
      </c>
      <c r="AU268" s="5">
        <f>-$C$247*$C$258</f>
        <v>-1.5625E-2</v>
      </c>
      <c r="AW268" s="5">
        <f>-$C$247*$C$258</f>
        <v>-1.5625E-2</v>
      </c>
      <c r="AY268" s="5">
        <f>-$C$247*$C$258</f>
        <v>-1.5625E-2</v>
      </c>
      <c r="BA268" s="5">
        <f>-$C$247*$C$258</f>
        <v>-1.5625E-2</v>
      </c>
      <c r="BC268" s="5">
        <f>-$C$247*$C$258</f>
        <v>-1.5625E-2</v>
      </c>
      <c r="BE268" s="5">
        <f>-$C$247*$C$258</f>
        <v>-1.5625E-2</v>
      </c>
      <c r="BG268" s="5">
        <f>-$C$247*$C$258</f>
        <v>-1.5625E-2</v>
      </c>
      <c r="BI268" s="5">
        <f>-$C$247*$C$258</f>
        <v>-1.5625E-2</v>
      </c>
      <c r="BK268" s="5">
        <f>-$C$247*$C$258</f>
        <v>-1.5625E-2</v>
      </c>
      <c r="BM268" s="5">
        <f>-$C$247*$C$258</f>
        <v>-1.5625E-2</v>
      </c>
      <c r="BO268" s="5">
        <f>-$C$247*$C$258</f>
        <v>-1.5625E-2</v>
      </c>
      <c r="BQ268" s="5">
        <f>-$C$247*$C$258</f>
        <v>-1.5625E-2</v>
      </c>
    </row>
    <row r="269" spans="2:72" x14ac:dyDescent="0.25">
      <c r="E269" s="21"/>
      <c r="G269" s="21"/>
      <c r="I269" s="21"/>
      <c r="K269" s="21"/>
      <c r="M269" s="21"/>
      <c r="O269" s="21"/>
      <c r="Q269" s="21"/>
      <c r="S269" s="21"/>
      <c r="U269" s="5"/>
      <c r="W269" s="5"/>
    </row>
    <row r="270" spans="2:72" x14ac:dyDescent="0.25">
      <c r="E270" s="21"/>
      <c r="G270" s="21"/>
      <c r="I270" s="21"/>
      <c r="K270" s="21"/>
      <c r="M270" s="21"/>
      <c r="O270" s="21"/>
      <c r="Q270" s="21"/>
      <c r="S270" s="21"/>
      <c r="U270" s="5"/>
    </row>
    <row r="271" spans="2:72" x14ac:dyDescent="0.25">
      <c r="C271" s="10" t="s">
        <v>0</v>
      </c>
      <c r="D271" s="10" t="s">
        <v>61</v>
      </c>
      <c r="E271" s="10" t="s">
        <v>1</v>
      </c>
      <c r="F271" s="10" t="s">
        <v>62</v>
      </c>
      <c r="G271" s="10" t="s">
        <v>2</v>
      </c>
      <c r="H271" s="10" t="s">
        <v>63</v>
      </c>
      <c r="I271" s="10" t="s">
        <v>3</v>
      </c>
      <c r="J271" s="10" t="s">
        <v>64</v>
      </c>
      <c r="K271" s="10" t="s">
        <v>4</v>
      </c>
      <c r="L271" s="10" t="s">
        <v>65</v>
      </c>
      <c r="M271" s="10" t="s">
        <v>5</v>
      </c>
      <c r="N271" s="10" t="s">
        <v>66</v>
      </c>
      <c r="O271" s="10" t="s">
        <v>6</v>
      </c>
      <c r="P271" s="10" t="s">
        <v>67</v>
      </c>
      <c r="Q271" s="10" t="s">
        <v>7</v>
      </c>
      <c r="R271" s="10" t="s">
        <v>68</v>
      </c>
      <c r="S271" s="10" t="s">
        <v>8</v>
      </c>
      <c r="T271" s="10" t="s">
        <v>69</v>
      </c>
      <c r="U271" s="10" t="s">
        <v>9</v>
      </c>
      <c r="V271" s="10" t="s">
        <v>70</v>
      </c>
      <c r="W271" s="10" t="s">
        <v>10</v>
      </c>
      <c r="X271" s="10" t="s">
        <v>71</v>
      </c>
      <c r="Y271" s="10" t="s">
        <v>11</v>
      </c>
      <c r="Z271" s="10" t="s">
        <v>72</v>
      </c>
      <c r="AA271" s="10" t="s">
        <v>12</v>
      </c>
      <c r="AB271" s="10" t="s">
        <v>73</v>
      </c>
      <c r="AC271" s="10" t="s">
        <v>13</v>
      </c>
      <c r="AD271" s="10" t="s">
        <v>74</v>
      </c>
      <c r="AE271" s="10" t="s">
        <v>14</v>
      </c>
      <c r="AF271" s="10" t="s">
        <v>75</v>
      </c>
      <c r="AG271" s="10" t="s">
        <v>45</v>
      </c>
      <c r="AH271" s="10" t="s">
        <v>76</v>
      </c>
      <c r="AI271" s="10" t="s">
        <v>46</v>
      </c>
      <c r="AJ271" s="10" t="s">
        <v>77</v>
      </c>
      <c r="AK271" s="10" t="s">
        <v>47</v>
      </c>
      <c r="AL271" s="10" t="s">
        <v>78</v>
      </c>
      <c r="AM271" s="10" t="s">
        <v>48</v>
      </c>
      <c r="AN271" s="10" t="s">
        <v>79</v>
      </c>
      <c r="AO271" s="10" t="s">
        <v>80</v>
      </c>
      <c r="AP271" s="10" t="s">
        <v>81</v>
      </c>
      <c r="AQ271" s="10" t="s">
        <v>82</v>
      </c>
      <c r="AR271" s="10" t="s">
        <v>83</v>
      </c>
      <c r="AS271" s="10" t="s">
        <v>84</v>
      </c>
      <c r="AT271" s="10" t="s">
        <v>85</v>
      </c>
      <c r="AU271" s="10" t="s">
        <v>86</v>
      </c>
      <c r="AV271" s="10" t="s">
        <v>87</v>
      </c>
      <c r="AW271" s="10" t="s">
        <v>88</v>
      </c>
      <c r="AX271" s="10" t="s">
        <v>89</v>
      </c>
      <c r="AY271" s="10" t="s">
        <v>90</v>
      </c>
      <c r="AZ271" s="10" t="s">
        <v>91</v>
      </c>
      <c r="BA271" s="10" t="s">
        <v>92</v>
      </c>
      <c r="BB271" s="10" t="s">
        <v>93</v>
      </c>
      <c r="BC271" s="10" t="s">
        <v>94</v>
      </c>
      <c r="BD271" s="10" t="s">
        <v>95</v>
      </c>
      <c r="BE271" s="10" t="s">
        <v>120</v>
      </c>
      <c r="BF271" s="10" t="s">
        <v>121</v>
      </c>
      <c r="BG271" s="10" t="s">
        <v>122</v>
      </c>
      <c r="BH271" s="10" t="s">
        <v>123</v>
      </c>
      <c r="BI271" s="10" t="s">
        <v>124</v>
      </c>
      <c r="BJ271" s="10" t="s">
        <v>125</v>
      </c>
      <c r="BK271" s="10" t="s">
        <v>126</v>
      </c>
      <c r="BL271" s="10" t="s">
        <v>127</v>
      </c>
      <c r="BM271" s="10" t="s">
        <v>128</v>
      </c>
      <c r="BN271" s="10" t="s">
        <v>129</v>
      </c>
      <c r="BO271" s="10" t="s">
        <v>130</v>
      </c>
      <c r="BP271" s="10" t="s">
        <v>131</v>
      </c>
      <c r="BQ271" s="10" t="s">
        <v>132</v>
      </c>
      <c r="BR271" s="10" t="s">
        <v>133</v>
      </c>
      <c r="BS271" s="10" t="s">
        <v>134</v>
      </c>
      <c r="BT271" s="10" t="s">
        <v>135</v>
      </c>
    </row>
    <row r="272" spans="2:72" x14ac:dyDescent="0.25">
      <c r="B272" s="1" t="s">
        <v>19</v>
      </c>
      <c r="C272" s="5">
        <f>-E268*$C$252/2+E266*$C$252</f>
        <v>3.1544612004206732E-2</v>
      </c>
      <c r="D272" s="5">
        <f>E266*$C$252/2</f>
        <v>1.5650040064102564E-2</v>
      </c>
      <c r="E272" s="5">
        <f>-2*E266*$C$252+E266*$C$256</f>
        <v>-6.2560100547222636E-2</v>
      </c>
      <c r="F272" s="5">
        <f>-E268*$C$252</f>
        <v>4.8906375200320513E-4</v>
      </c>
      <c r="G272" s="5">
        <f>E268*$C$252/2+E266*$C$252</f>
        <v>3.1055548252203524E-2</v>
      </c>
      <c r="H272" s="5">
        <f>-E266*$C$252/2</f>
        <v>-1.5650040064102564E-2</v>
      </c>
      <c r="I272" s="5">
        <v>0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0</v>
      </c>
      <c r="AH272" s="5">
        <v>0</v>
      </c>
      <c r="AI272" s="5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5">
        <v>0</v>
      </c>
      <c r="AQ272" s="5">
        <v>0</v>
      </c>
      <c r="AR272" s="5">
        <v>0</v>
      </c>
      <c r="AS272" s="5">
        <v>0</v>
      </c>
      <c r="AT272" s="5">
        <v>0</v>
      </c>
      <c r="AU272" s="5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5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5">
        <v>0</v>
      </c>
      <c r="BJ272" s="5">
        <v>0</v>
      </c>
      <c r="BK272" s="5">
        <v>0</v>
      </c>
      <c r="BL272" s="5">
        <v>0</v>
      </c>
      <c r="BM272" s="5">
        <v>0</v>
      </c>
      <c r="BN272" s="5">
        <v>0</v>
      </c>
      <c r="BO272" s="5">
        <v>0</v>
      </c>
      <c r="BP272" s="5">
        <v>0</v>
      </c>
      <c r="BQ272" s="5">
        <v>0</v>
      </c>
      <c r="BR272" s="5">
        <v>0</v>
      </c>
      <c r="BS272" s="5">
        <v>0</v>
      </c>
      <c r="BT272" s="5">
        <v>0</v>
      </c>
    </row>
    <row r="273" spans="2:72" x14ac:dyDescent="0.25">
      <c r="B273" s="1" t="s">
        <v>20</v>
      </c>
      <c r="C273" s="5">
        <f>-E266*$C$252/2</f>
        <v>-1.5650040064102564E-2</v>
      </c>
      <c r="D273" s="5">
        <f>E262-E264/2</f>
        <v>1.0234375</v>
      </c>
      <c r="E273" s="5">
        <v>0</v>
      </c>
      <c r="F273" s="5">
        <f>-2*E262-E266*$C$252+$C$250*E262*$E$256</f>
        <v>-2.0308898687061241</v>
      </c>
      <c r="G273" s="5">
        <f>E266*$C$252/2</f>
        <v>1.5650040064102564E-2</v>
      </c>
      <c r="H273" s="5">
        <f>E262+E264/2</f>
        <v>0.9765625</v>
      </c>
      <c r="I273" s="5">
        <v>0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5">
        <v>0</v>
      </c>
      <c r="AQ273" s="5">
        <v>0</v>
      </c>
      <c r="AR273" s="5">
        <v>0</v>
      </c>
      <c r="AS273" s="5">
        <v>0</v>
      </c>
      <c r="AT273" s="5">
        <v>0</v>
      </c>
      <c r="AU273" s="5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5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5">
        <v>0</v>
      </c>
      <c r="BJ273" s="5">
        <v>0</v>
      </c>
      <c r="BK273" s="5">
        <v>0</v>
      </c>
      <c r="BL273" s="5">
        <v>0</v>
      </c>
      <c r="BM273" s="5">
        <v>0</v>
      </c>
      <c r="BN273" s="5">
        <v>0</v>
      </c>
      <c r="BO273" s="5">
        <v>0</v>
      </c>
      <c r="BP273" s="5">
        <v>0</v>
      </c>
      <c r="BQ273" s="5">
        <v>0</v>
      </c>
      <c r="BR273" s="5">
        <v>0</v>
      </c>
      <c r="BS273" s="5">
        <v>0</v>
      </c>
      <c r="BT273" s="5">
        <v>0</v>
      </c>
    </row>
    <row r="274" spans="2:72" x14ac:dyDescent="0.25">
      <c r="B274" s="1" t="s">
        <v>21</v>
      </c>
      <c r="C274" s="5">
        <v>0</v>
      </c>
      <c r="D274" s="5">
        <v>0</v>
      </c>
      <c r="E274" s="5">
        <f>-G268*$C$252/2+G266*$C$252</f>
        <v>3.1055548252203528E-2</v>
      </c>
      <c r="F274" s="5">
        <f>G266*$C$252/2</f>
        <v>1.5405508188100962E-2</v>
      </c>
      <c r="G274" s="5">
        <f>-2*G266*$C$252+G266*$C$256</f>
        <v>-6.1582598976172277E-2</v>
      </c>
      <c r="H274" s="5">
        <f>-G268*$C$252</f>
        <v>4.8906375200320513E-4</v>
      </c>
      <c r="I274" s="5">
        <f>G268*$C$252/2+G266*$C$252</f>
        <v>3.056648450020032E-2</v>
      </c>
      <c r="J274" s="5">
        <f>-G266*$C$252/2</f>
        <v>-1.5405508188100962E-2</v>
      </c>
      <c r="K274" s="5">
        <v>0</v>
      </c>
      <c r="L274" s="5">
        <v>0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0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5">
        <v>0</v>
      </c>
      <c r="AN274" s="5">
        <v>0</v>
      </c>
      <c r="AO274" s="5">
        <v>0</v>
      </c>
      <c r="AP274" s="5">
        <v>0</v>
      </c>
      <c r="AQ274" s="5">
        <v>0</v>
      </c>
      <c r="AR274" s="5">
        <v>0</v>
      </c>
      <c r="AS274" s="5">
        <v>0</v>
      </c>
      <c r="AT274" s="5">
        <v>0</v>
      </c>
      <c r="AU274" s="5">
        <v>0</v>
      </c>
      <c r="AV274" s="5">
        <v>0</v>
      </c>
      <c r="AW274" s="5">
        <v>0</v>
      </c>
      <c r="AX274" s="5">
        <v>0</v>
      </c>
      <c r="AY274" s="5">
        <v>0</v>
      </c>
      <c r="AZ274" s="5">
        <v>0</v>
      </c>
      <c r="BA274" s="5">
        <v>0</v>
      </c>
      <c r="BB274" s="5">
        <v>0</v>
      </c>
      <c r="BC274" s="5">
        <v>0</v>
      </c>
      <c r="BD274" s="5">
        <v>0</v>
      </c>
      <c r="BE274" s="5">
        <v>0</v>
      </c>
      <c r="BF274" s="5">
        <v>0</v>
      </c>
      <c r="BG274" s="5">
        <v>0</v>
      </c>
      <c r="BH274" s="5">
        <v>0</v>
      </c>
      <c r="BI274" s="5">
        <v>0</v>
      </c>
      <c r="BJ274" s="5">
        <v>0</v>
      </c>
      <c r="BK274" s="5">
        <v>0</v>
      </c>
      <c r="BL274" s="5">
        <v>0</v>
      </c>
      <c r="BM274" s="5">
        <v>0</v>
      </c>
      <c r="BN274" s="5">
        <v>0</v>
      </c>
      <c r="BO274" s="5">
        <v>0</v>
      </c>
      <c r="BP274" s="5">
        <v>0</v>
      </c>
      <c r="BQ274" s="5">
        <v>0</v>
      </c>
      <c r="BR274" s="5">
        <v>0</v>
      </c>
      <c r="BS274" s="5">
        <v>0</v>
      </c>
      <c r="BT274" s="5">
        <v>0</v>
      </c>
    </row>
    <row r="275" spans="2:72" x14ac:dyDescent="0.25">
      <c r="B275" s="1" t="s">
        <v>22</v>
      </c>
      <c r="C275" s="5">
        <v>0</v>
      </c>
      <c r="D275" s="5">
        <v>0</v>
      </c>
      <c r="E275" s="5">
        <f>-G266*$C$252/2</f>
        <v>-1.5405508188100962E-2</v>
      </c>
      <c r="F275" s="5">
        <f>G262-G264/2</f>
        <v>0.97656440734863281</v>
      </c>
      <c r="G275" s="5">
        <v>0</v>
      </c>
      <c r="H275" s="5">
        <f>-2*G262-G266*$C$252+$C$250*G262*$E$256</f>
        <v>-1.938126949087013</v>
      </c>
      <c r="I275" s="5">
        <f>G266*$C$252/2</f>
        <v>1.5405508188100962E-2</v>
      </c>
      <c r="J275" s="5">
        <f>G262+G264/2</f>
        <v>0.93114280700683594</v>
      </c>
      <c r="K275" s="5">
        <v>0</v>
      </c>
      <c r="L275" s="5">
        <v>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0</v>
      </c>
      <c r="AH275" s="5">
        <v>0</v>
      </c>
      <c r="AI275" s="5">
        <v>0</v>
      </c>
      <c r="AJ275" s="5">
        <v>0</v>
      </c>
      <c r="AK275" s="5">
        <v>0</v>
      </c>
      <c r="AL275" s="5">
        <v>0</v>
      </c>
      <c r="AM275" s="5">
        <v>0</v>
      </c>
      <c r="AN275" s="5">
        <v>0</v>
      </c>
      <c r="AO275" s="5">
        <v>0</v>
      </c>
      <c r="AP275" s="5">
        <v>0</v>
      </c>
      <c r="AQ275" s="5">
        <v>0</v>
      </c>
      <c r="AR275" s="5">
        <v>0</v>
      </c>
      <c r="AS275" s="5">
        <v>0</v>
      </c>
      <c r="AT275" s="5">
        <v>0</v>
      </c>
      <c r="AU275" s="5">
        <v>0</v>
      </c>
      <c r="AV275" s="5">
        <v>0</v>
      </c>
      <c r="AW275" s="5">
        <v>0</v>
      </c>
      <c r="AX275" s="5">
        <v>0</v>
      </c>
      <c r="AY275" s="5">
        <v>0</v>
      </c>
      <c r="AZ275" s="5">
        <v>0</v>
      </c>
      <c r="BA275" s="5">
        <v>0</v>
      </c>
      <c r="BB275" s="5">
        <v>0</v>
      </c>
      <c r="BC275" s="5">
        <v>0</v>
      </c>
      <c r="BD275" s="5">
        <v>0</v>
      </c>
      <c r="BE275" s="5">
        <v>0</v>
      </c>
      <c r="BF275" s="5">
        <v>0</v>
      </c>
      <c r="BG275" s="5">
        <v>0</v>
      </c>
      <c r="BH275" s="5">
        <v>0</v>
      </c>
      <c r="BI275" s="5">
        <v>0</v>
      </c>
      <c r="BJ275" s="5">
        <v>0</v>
      </c>
      <c r="BK275" s="5">
        <v>0</v>
      </c>
      <c r="BL275" s="5">
        <v>0</v>
      </c>
      <c r="BM275" s="5">
        <v>0</v>
      </c>
      <c r="BN275" s="5">
        <v>0</v>
      </c>
      <c r="BO275" s="5">
        <v>0</v>
      </c>
      <c r="BP275" s="5">
        <v>0</v>
      </c>
      <c r="BQ275" s="5">
        <v>0</v>
      </c>
      <c r="BR275" s="5">
        <v>0</v>
      </c>
      <c r="BS275" s="5">
        <v>0</v>
      </c>
      <c r="BT275" s="5">
        <v>0</v>
      </c>
    </row>
    <row r="276" spans="2:72" x14ac:dyDescent="0.25">
      <c r="B276" s="1" t="s">
        <v>23</v>
      </c>
      <c r="C276" s="5">
        <v>0</v>
      </c>
      <c r="D276" s="5">
        <v>0</v>
      </c>
      <c r="E276" s="5">
        <v>0</v>
      </c>
      <c r="F276" s="5">
        <v>0</v>
      </c>
      <c r="G276" s="5">
        <f>-I268*$C$252/2+I266*$C$252</f>
        <v>3.056648450020032E-2</v>
      </c>
      <c r="H276" s="5">
        <f>I266*$C$252/2</f>
        <v>1.5160976312099358E-2</v>
      </c>
      <c r="I276" s="5">
        <f>-2*I266*$C$252+I266*$C$256</f>
        <v>-6.0605097405121919E-2</v>
      </c>
      <c r="J276" s="5">
        <f>-I268*$C$252</f>
        <v>4.8906375200320513E-4</v>
      </c>
      <c r="K276" s="5">
        <f>I268*$C$252/2+I266*$C$252</f>
        <v>3.0077420748197112E-2</v>
      </c>
      <c r="L276" s="5">
        <f>-I266*$C$252/2</f>
        <v>-1.5160976312099358E-2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5">
        <v>0</v>
      </c>
      <c r="AN276" s="5">
        <v>0</v>
      </c>
      <c r="AO276" s="5">
        <v>0</v>
      </c>
      <c r="AP276" s="5">
        <v>0</v>
      </c>
      <c r="AQ276" s="5">
        <v>0</v>
      </c>
      <c r="AR276" s="5">
        <v>0</v>
      </c>
      <c r="AS276" s="5">
        <v>0</v>
      </c>
      <c r="AT276" s="5">
        <v>0</v>
      </c>
      <c r="AU276" s="5">
        <v>0</v>
      </c>
      <c r="AV276" s="5">
        <v>0</v>
      </c>
      <c r="AW276" s="5">
        <v>0</v>
      </c>
      <c r="AX276" s="5">
        <v>0</v>
      </c>
      <c r="AY276" s="5">
        <v>0</v>
      </c>
      <c r="AZ276" s="5">
        <v>0</v>
      </c>
      <c r="BA276" s="5">
        <v>0</v>
      </c>
      <c r="BB276" s="5">
        <v>0</v>
      </c>
      <c r="BC276" s="5">
        <v>0</v>
      </c>
      <c r="BD276" s="5">
        <v>0</v>
      </c>
      <c r="BE276" s="5">
        <v>0</v>
      </c>
      <c r="BF276" s="5">
        <v>0</v>
      </c>
      <c r="BG276" s="5">
        <v>0</v>
      </c>
      <c r="BH276" s="5">
        <v>0</v>
      </c>
      <c r="BI276" s="5">
        <v>0</v>
      </c>
      <c r="BJ276" s="5">
        <v>0</v>
      </c>
      <c r="BK276" s="5">
        <v>0</v>
      </c>
      <c r="BL276" s="5">
        <v>0</v>
      </c>
      <c r="BM276" s="5">
        <v>0</v>
      </c>
      <c r="BN276" s="5">
        <v>0</v>
      </c>
      <c r="BO276" s="5">
        <v>0</v>
      </c>
      <c r="BP276" s="5">
        <v>0</v>
      </c>
      <c r="BQ276" s="5">
        <v>0</v>
      </c>
      <c r="BR276" s="5">
        <v>0</v>
      </c>
      <c r="BS276" s="5">
        <v>0</v>
      </c>
      <c r="BT276" s="5">
        <v>0</v>
      </c>
    </row>
    <row r="277" spans="2:72" x14ac:dyDescent="0.25">
      <c r="B277" s="1" t="s">
        <v>24</v>
      </c>
      <c r="C277" s="5">
        <v>0</v>
      </c>
      <c r="D277" s="5">
        <v>0</v>
      </c>
      <c r="E277" s="5">
        <v>0</v>
      </c>
      <c r="F277" s="5">
        <v>0</v>
      </c>
      <c r="G277" s="5">
        <f>-I266*$C$252/2</f>
        <v>-1.5160976312099358E-2</v>
      </c>
      <c r="H277" s="5">
        <f>I262-I264/2</f>
        <v>0.93114471435546875</v>
      </c>
      <c r="I277" s="5">
        <v>0</v>
      </c>
      <c r="J277" s="5">
        <f>-2*I262-I266*$C$252+$C$250*I262*$E$256</f>
        <v>-1.848247349094071</v>
      </c>
      <c r="K277" s="5">
        <f>I266*$C$252/2</f>
        <v>1.5160976312099358E-2</v>
      </c>
      <c r="L277" s="5">
        <f>I262+I264/2</f>
        <v>0.88715362548828125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5">
        <v>0</v>
      </c>
      <c r="AQ277" s="5">
        <v>0</v>
      </c>
      <c r="AR277" s="5">
        <v>0</v>
      </c>
      <c r="AS277" s="5">
        <v>0</v>
      </c>
      <c r="AT277" s="5">
        <v>0</v>
      </c>
      <c r="AU277" s="5">
        <v>0</v>
      </c>
      <c r="AV277" s="5">
        <v>0</v>
      </c>
      <c r="AW277" s="5">
        <v>0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5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5">
        <v>0</v>
      </c>
      <c r="BJ277" s="5">
        <v>0</v>
      </c>
      <c r="BK277" s="5">
        <v>0</v>
      </c>
      <c r="BL277" s="5">
        <v>0</v>
      </c>
      <c r="BM277" s="5">
        <v>0</v>
      </c>
      <c r="BN277" s="5">
        <v>0</v>
      </c>
      <c r="BO277" s="5">
        <v>0</v>
      </c>
      <c r="BP277" s="5">
        <v>0</v>
      </c>
      <c r="BQ277" s="5">
        <v>0</v>
      </c>
      <c r="BR277" s="5">
        <v>0</v>
      </c>
      <c r="BS277" s="5">
        <v>0</v>
      </c>
      <c r="BT277" s="5">
        <v>0</v>
      </c>
    </row>
    <row r="278" spans="2:72" x14ac:dyDescent="0.25">
      <c r="B278" s="1" t="s">
        <v>25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f>-K268*$C$252/2+K266*$C$252</f>
        <v>3.0077420748197116E-2</v>
      </c>
      <c r="J278" s="5">
        <f>K266*$C$252/2</f>
        <v>1.4916444436097756E-2</v>
      </c>
      <c r="K278" s="5">
        <f>-2*K266*$C$252+K266*$C$256</f>
        <v>-5.9627595834071567E-2</v>
      </c>
      <c r="L278" s="5">
        <f>-K268*$C$252</f>
        <v>4.8906375200320513E-4</v>
      </c>
      <c r="M278" s="5">
        <f>K268*$C$252/2+K266*$C$252</f>
        <v>2.9588356996193908E-2</v>
      </c>
      <c r="N278" s="5">
        <f>-K266*$C$252/2</f>
        <v>-1.4916444436097756E-2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5">
        <v>0</v>
      </c>
      <c r="AP278" s="5">
        <v>0</v>
      </c>
      <c r="AQ278" s="5">
        <v>0</v>
      </c>
      <c r="AR278" s="5">
        <v>0</v>
      </c>
      <c r="AS278" s="5">
        <v>0</v>
      </c>
      <c r="AT278" s="5">
        <v>0</v>
      </c>
      <c r="AU278" s="5">
        <v>0</v>
      </c>
      <c r="AV278" s="5">
        <v>0</v>
      </c>
      <c r="AW278" s="5">
        <v>0</v>
      </c>
      <c r="AX278" s="5">
        <v>0</v>
      </c>
      <c r="AY278" s="5">
        <v>0</v>
      </c>
      <c r="AZ278" s="5">
        <v>0</v>
      </c>
      <c r="BA278" s="5">
        <v>0</v>
      </c>
      <c r="BB278" s="5">
        <v>0</v>
      </c>
      <c r="BC278" s="5">
        <v>0</v>
      </c>
      <c r="BD278" s="5">
        <v>0</v>
      </c>
      <c r="BE278" s="5">
        <v>0</v>
      </c>
      <c r="BF278" s="5">
        <v>0</v>
      </c>
      <c r="BG278" s="5">
        <v>0</v>
      </c>
      <c r="BH278" s="5">
        <v>0</v>
      </c>
      <c r="BI278" s="5">
        <v>0</v>
      </c>
      <c r="BJ278" s="5">
        <v>0</v>
      </c>
      <c r="BK278" s="5">
        <v>0</v>
      </c>
      <c r="BL278" s="5">
        <v>0</v>
      </c>
      <c r="BM278" s="5">
        <v>0</v>
      </c>
      <c r="BN278" s="5">
        <v>0</v>
      </c>
      <c r="BO278" s="5">
        <v>0</v>
      </c>
      <c r="BP278" s="5">
        <v>0</v>
      </c>
      <c r="BQ278" s="5">
        <v>0</v>
      </c>
      <c r="BR278" s="5">
        <v>0</v>
      </c>
      <c r="BS278" s="5">
        <v>0</v>
      </c>
      <c r="BT278" s="5">
        <v>0</v>
      </c>
    </row>
    <row r="279" spans="2:72" x14ac:dyDescent="0.25">
      <c r="B279" s="1" t="s">
        <v>26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f>-K266*$C$252/2</f>
        <v>-1.4916444436097756E-2</v>
      </c>
      <c r="J279" s="5">
        <f>K262-K264/2</f>
        <v>0.88715553283691406</v>
      </c>
      <c r="K279" s="5">
        <v>0</v>
      </c>
      <c r="L279" s="5">
        <f>-2*K262-K266*$C$252+$C$250*K262*$E$256</f>
        <v>-1.7612053017491049</v>
      </c>
      <c r="M279" s="5">
        <f>K266*$C$252/2</f>
        <v>1.4916444436097756E-2</v>
      </c>
      <c r="N279" s="5">
        <f>K262+K264/2</f>
        <v>0.84457206726074219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5">
        <v>0</v>
      </c>
      <c r="AD279" s="5">
        <v>0</v>
      </c>
      <c r="AE279" s="5">
        <v>0</v>
      </c>
      <c r="AF279" s="5">
        <v>0</v>
      </c>
      <c r="AG279" s="5">
        <v>0</v>
      </c>
      <c r="AH279" s="5">
        <v>0</v>
      </c>
      <c r="AI279" s="5">
        <v>0</v>
      </c>
      <c r="AJ279" s="5">
        <v>0</v>
      </c>
      <c r="AK279" s="5">
        <v>0</v>
      </c>
      <c r="AL279" s="5">
        <v>0</v>
      </c>
      <c r="AM279" s="5">
        <v>0</v>
      </c>
      <c r="AN279" s="5">
        <v>0</v>
      </c>
      <c r="AO279" s="5">
        <v>0</v>
      </c>
      <c r="AP279" s="5">
        <v>0</v>
      </c>
      <c r="AQ279" s="5">
        <v>0</v>
      </c>
      <c r="AR279" s="5">
        <v>0</v>
      </c>
      <c r="AS279" s="5">
        <v>0</v>
      </c>
      <c r="AT279" s="5">
        <v>0</v>
      </c>
      <c r="AU279" s="5">
        <v>0</v>
      </c>
      <c r="AV279" s="5">
        <v>0</v>
      </c>
      <c r="AW279" s="5">
        <v>0</v>
      </c>
      <c r="AX279" s="5">
        <v>0</v>
      </c>
      <c r="AY279" s="5">
        <v>0</v>
      </c>
      <c r="AZ279" s="5">
        <v>0</v>
      </c>
      <c r="BA279" s="5">
        <v>0</v>
      </c>
      <c r="BB279" s="5">
        <v>0</v>
      </c>
      <c r="BC279" s="5">
        <v>0</v>
      </c>
      <c r="BD279" s="5">
        <v>0</v>
      </c>
      <c r="BE279" s="5">
        <v>0</v>
      </c>
      <c r="BF279" s="5">
        <v>0</v>
      </c>
      <c r="BG279" s="5">
        <v>0</v>
      </c>
      <c r="BH279" s="5">
        <v>0</v>
      </c>
      <c r="BI279" s="5">
        <v>0</v>
      </c>
      <c r="BJ279" s="5">
        <v>0</v>
      </c>
      <c r="BK279" s="5">
        <v>0</v>
      </c>
      <c r="BL279" s="5">
        <v>0</v>
      </c>
      <c r="BM279" s="5">
        <v>0</v>
      </c>
      <c r="BN279" s="5">
        <v>0</v>
      </c>
      <c r="BO279" s="5">
        <v>0</v>
      </c>
      <c r="BP279" s="5">
        <v>0</v>
      </c>
      <c r="BQ279" s="5">
        <v>0</v>
      </c>
      <c r="BR279" s="5">
        <v>0</v>
      </c>
      <c r="BS279" s="5">
        <v>0</v>
      </c>
      <c r="BT279" s="5">
        <v>0</v>
      </c>
    </row>
    <row r="280" spans="2:72" x14ac:dyDescent="0.25">
      <c r="B280" s="1" t="s">
        <v>27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f>-M268*$C$252/2+M266*$C$252</f>
        <v>2.9588356996193912E-2</v>
      </c>
      <c r="L280" s="5">
        <f>M266*$C$252/2</f>
        <v>1.4671912560096154E-2</v>
      </c>
      <c r="M280" s="5">
        <f>-2*M266*$C$252+M266*$C$256</f>
        <v>-5.8650094263021216E-2</v>
      </c>
      <c r="N280" s="5">
        <f>-M268*$C$252</f>
        <v>4.8906375200320513E-4</v>
      </c>
      <c r="O280" s="5">
        <f>M268*$C$252/2+M266*$C$252</f>
        <v>2.9099293244190704E-2</v>
      </c>
      <c r="P280" s="5">
        <f>-M266*$C$252/2</f>
        <v>-1.4671912560096154E-2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5">
        <v>0</v>
      </c>
      <c r="AD280" s="5">
        <v>0</v>
      </c>
      <c r="AE280" s="5">
        <v>0</v>
      </c>
      <c r="AF280" s="5">
        <v>0</v>
      </c>
      <c r="AG280" s="5">
        <v>0</v>
      </c>
      <c r="AH280" s="5">
        <v>0</v>
      </c>
      <c r="AI280" s="5">
        <v>0</v>
      </c>
      <c r="AJ280" s="5">
        <v>0</v>
      </c>
      <c r="AK280" s="5">
        <v>0</v>
      </c>
      <c r="AL280" s="5">
        <v>0</v>
      </c>
      <c r="AM280" s="5">
        <v>0</v>
      </c>
      <c r="AN280" s="5">
        <v>0</v>
      </c>
      <c r="AO280" s="5">
        <v>0</v>
      </c>
      <c r="AP280" s="5">
        <v>0</v>
      </c>
      <c r="AQ280" s="5">
        <v>0</v>
      </c>
      <c r="AR280" s="5">
        <v>0</v>
      </c>
      <c r="AS280" s="5">
        <v>0</v>
      </c>
      <c r="AT280" s="5">
        <v>0</v>
      </c>
      <c r="AU280" s="5">
        <v>0</v>
      </c>
      <c r="AV280" s="5">
        <v>0</v>
      </c>
      <c r="AW280" s="5">
        <v>0</v>
      </c>
      <c r="AX280" s="5">
        <v>0</v>
      </c>
      <c r="AY280" s="5">
        <v>0</v>
      </c>
      <c r="AZ280" s="5">
        <v>0</v>
      </c>
      <c r="BA280" s="5">
        <v>0</v>
      </c>
      <c r="BB280" s="5">
        <v>0</v>
      </c>
      <c r="BC280" s="5">
        <v>0</v>
      </c>
      <c r="BD280" s="5">
        <v>0</v>
      </c>
      <c r="BE280" s="5">
        <v>0</v>
      </c>
      <c r="BF280" s="5">
        <v>0</v>
      </c>
      <c r="BG280" s="5">
        <v>0</v>
      </c>
      <c r="BH280" s="5">
        <v>0</v>
      </c>
      <c r="BI280" s="5">
        <v>0</v>
      </c>
      <c r="BJ280" s="5">
        <v>0</v>
      </c>
      <c r="BK280" s="5">
        <v>0</v>
      </c>
      <c r="BL280" s="5">
        <v>0</v>
      </c>
      <c r="BM280" s="5">
        <v>0</v>
      </c>
      <c r="BN280" s="5">
        <v>0</v>
      </c>
      <c r="BO280" s="5">
        <v>0</v>
      </c>
      <c r="BP280" s="5">
        <v>0</v>
      </c>
      <c r="BQ280" s="5">
        <v>0</v>
      </c>
      <c r="BR280" s="5">
        <v>0</v>
      </c>
      <c r="BS280" s="5">
        <v>0</v>
      </c>
      <c r="BT280" s="5">
        <v>0</v>
      </c>
    </row>
    <row r="281" spans="2:72" x14ac:dyDescent="0.25">
      <c r="B281" s="1" t="s">
        <v>28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f>-M266*$C$252/2</f>
        <v>-1.4671912560096154E-2</v>
      </c>
      <c r="L281" s="5">
        <f>M262-M264/2</f>
        <v>0.844573974609375</v>
      </c>
      <c r="M281" s="5">
        <v>0</v>
      </c>
      <c r="N281" s="5">
        <f>-2*M262-M266*$C$252+$C$250*M262*$E$256</f>
        <v>-1.6769550400739217</v>
      </c>
      <c r="O281" s="5">
        <f>M266*$C$252/2</f>
        <v>1.4671912560096154E-2</v>
      </c>
      <c r="P281" s="5">
        <f>M262+M264/2</f>
        <v>0.803375244140625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5">
        <v>0</v>
      </c>
      <c r="AF281" s="5">
        <v>0</v>
      </c>
      <c r="AG281" s="5">
        <v>0</v>
      </c>
      <c r="AH281" s="5">
        <v>0</v>
      </c>
      <c r="AI281" s="5">
        <v>0</v>
      </c>
      <c r="AJ281" s="5">
        <v>0</v>
      </c>
      <c r="AK281" s="5">
        <v>0</v>
      </c>
      <c r="AL281" s="5">
        <v>0</v>
      </c>
      <c r="AM281" s="5">
        <v>0</v>
      </c>
      <c r="AN281" s="5">
        <v>0</v>
      </c>
      <c r="AO281" s="5">
        <v>0</v>
      </c>
      <c r="AP281" s="5">
        <v>0</v>
      </c>
      <c r="AQ281" s="5">
        <v>0</v>
      </c>
      <c r="AR281" s="5">
        <v>0</v>
      </c>
      <c r="AS281" s="5">
        <v>0</v>
      </c>
      <c r="AT281" s="5">
        <v>0</v>
      </c>
      <c r="AU281" s="5">
        <v>0</v>
      </c>
      <c r="AV281" s="5">
        <v>0</v>
      </c>
      <c r="AW281" s="5">
        <v>0</v>
      </c>
      <c r="AX281" s="5">
        <v>0</v>
      </c>
      <c r="AY281" s="5">
        <v>0</v>
      </c>
      <c r="AZ281" s="5">
        <v>0</v>
      </c>
      <c r="BA281" s="5">
        <v>0</v>
      </c>
      <c r="BB281" s="5">
        <v>0</v>
      </c>
      <c r="BC281" s="5">
        <v>0</v>
      </c>
      <c r="BD281" s="5">
        <v>0</v>
      </c>
      <c r="BE281" s="5">
        <v>0</v>
      </c>
      <c r="BF281" s="5">
        <v>0</v>
      </c>
      <c r="BG281" s="5">
        <v>0</v>
      </c>
      <c r="BH281" s="5">
        <v>0</v>
      </c>
      <c r="BI281" s="5">
        <v>0</v>
      </c>
      <c r="BJ281" s="5">
        <v>0</v>
      </c>
      <c r="BK281" s="5">
        <v>0</v>
      </c>
      <c r="BL281" s="5">
        <v>0</v>
      </c>
      <c r="BM281" s="5">
        <v>0</v>
      </c>
      <c r="BN281" s="5">
        <v>0</v>
      </c>
      <c r="BO281" s="5">
        <v>0</v>
      </c>
      <c r="BP281" s="5">
        <v>0</v>
      </c>
      <c r="BQ281" s="5">
        <v>0</v>
      </c>
      <c r="BR281" s="5">
        <v>0</v>
      </c>
      <c r="BS281" s="5">
        <v>0</v>
      </c>
      <c r="BT281" s="5">
        <v>0</v>
      </c>
    </row>
    <row r="282" spans="2:72" x14ac:dyDescent="0.25">
      <c r="B282" s="1" t="s">
        <v>29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f>-O268*$C$252/2+O266*$C$252</f>
        <v>2.9099293244190708E-2</v>
      </c>
      <c r="N282" s="5">
        <f>O266*$C$252/2</f>
        <v>1.4427380684094552E-2</v>
      </c>
      <c r="O282" s="5">
        <f>-2*O266*$C$252+O266*$C$256</f>
        <v>-5.7672592691970864E-2</v>
      </c>
      <c r="P282" s="5">
        <f>-O268*$C$252</f>
        <v>4.8906375200320513E-4</v>
      </c>
      <c r="Q282" s="5">
        <f>O268*$C$252/2+O266*$C$252</f>
        <v>2.86102294921875E-2</v>
      </c>
      <c r="R282" s="5">
        <f>-O266*$C$252/2</f>
        <v>-1.4427380684094552E-2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5">
        <v>0</v>
      </c>
      <c r="AD282" s="5">
        <v>0</v>
      </c>
      <c r="AE282" s="5">
        <v>0</v>
      </c>
      <c r="AF282" s="5">
        <v>0</v>
      </c>
      <c r="AG282" s="5">
        <v>0</v>
      </c>
      <c r="AH282" s="5">
        <v>0</v>
      </c>
      <c r="AI282" s="5">
        <v>0</v>
      </c>
      <c r="AJ282" s="5">
        <v>0</v>
      </c>
      <c r="AK282" s="5">
        <v>0</v>
      </c>
      <c r="AL282" s="5">
        <v>0</v>
      </c>
      <c r="AM282" s="5">
        <v>0</v>
      </c>
      <c r="AN282" s="5">
        <v>0</v>
      </c>
      <c r="AO282" s="5">
        <v>0</v>
      </c>
      <c r="AP282" s="5">
        <v>0</v>
      </c>
      <c r="AQ282" s="5">
        <v>0</v>
      </c>
      <c r="AR282" s="5">
        <v>0</v>
      </c>
      <c r="AS282" s="5">
        <v>0</v>
      </c>
      <c r="AT282" s="5">
        <v>0</v>
      </c>
      <c r="AU282" s="5">
        <v>0</v>
      </c>
      <c r="AV282" s="5">
        <v>0</v>
      </c>
      <c r="AW282" s="5">
        <v>0</v>
      </c>
      <c r="AX282" s="5">
        <v>0</v>
      </c>
      <c r="AY282" s="5">
        <v>0</v>
      </c>
      <c r="AZ282" s="5">
        <v>0</v>
      </c>
      <c r="BA282" s="5">
        <v>0</v>
      </c>
      <c r="BB282" s="5">
        <v>0</v>
      </c>
      <c r="BC282" s="5">
        <v>0</v>
      </c>
      <c r="BD282" s="5">
        <v>0</v>
      </c>
      <c r="BE282" s="5">
        <v>0</v>
      </c>
      <c r="BF282" s="5">
        <v>0</v>
      </c>
      <c r="BG282" s="5">
        <v>0</v>
      </c>
      <c r="BH282" s="5">
        <v>0</v>
      </c>
      <c r="BI282" s="5">
        <v>0</v>
      </c>
      <c r="BJ282" s="5">
        <v>0</v>
      </c>
      <c r="BK282" s="5">
        <v>0</v>
      </c>
      <c r="BL282" s="5">
        <v>0</v>
      </c>
      <c r="BM282" s="5">
        <v>0</v>
      </c>
      <c r="BN282" s="5">
        <v>0</v>
      </c>
      <c r="BO282" s="5">
        <v>0</v>
      </c>
      <c r="BP282" s="5">
        <v>0</v>
      </c>
      <c r="BQ282" s="5">
        <v>0</v>
      </c>
      <c r="BR282" s="5">
        <v>0</v>
      </c>
      <c r="BS282" s="5">
        <v>0</v>
      </c>
      <c r="BT282" s="5">
        <v>0</v>
      </c>
    </row>
    <row r="283" spans="2:72" x14ac:dyDescent="0.25">
      <c r="B283" s="1" t="s">
        <v>30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f>-O266*$C$252/2</f>
        <v>-1.4427380684094552E-2</v>
      </c>
      <c r="N283" s="5">
        <f>O262-O264/2</f>
        <v>0.80337715148925781</v>
      </c>
      <c r="O283" s="5">
        <v>0</v>
      </c>
      <c r="P283" s="5">
        <f>-2*O262-O266*$C$252+$C$250*O262*$E$256</f>
        <v>-1.595450797090328</v>
      </c>
      <c r="Q283" s="5">
        <f>O266*$C$252/2</f>
        <v>1.4427380684094552E-2</v>
      </c>
      <c r="R283" s="5">
        <f>O262+O264/2</f>
        <v>0.76354026794433594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5">
        <v>0</v>
      </c>
      <c r="AD283" s="5">
        <v>0</v>
      </c>
      <c r="AE283" s="5">
        <v>0</v>
      </c>
      <c r="AF283" s="5">
        <v>0</v>
      </c>
      <c r="AG283" s="5">
        <v>0</v>
      </c>
      <c r="AH283" s="5">
        <v>0</v>
      </c>
      <c r="AI283" s="5">
        <v>0</v>
      </c>
      <c r="AJ283" s="5">
        <v>0</v>
      </c>
      <c r="AK283" s="5">
        <v>0</v>
      </c>
      <c r="AL283" s="5">
        <v>0</v>
      </c>
      <c r="AM283" s="5">
        <v>0</v>
      </c>
      <c r="AN283" s="5">
        <v>0</v>
      </c>
      <c r="AO283" s="5">
        <v>0</v>
      </c>
      <c r="AP283" s="5">
        <v>0</v>
      </c>
      <c r="AQ283" s="5">
        <v>0</v>
      </c>
      <c r="AR283" s="5">
        <v>0</v>
      </c>
      <c r="AS283" s="5">
        <v>0</v>
      </c>
      <c r="AT283" s="5">
        <v>0</v>
      </c>
      <c r="AU283" s="5">
        <v>0</v>
      </c>
      <c r="AV283" s="5">
        <v>0</v>
      </c>
      <c r="AW283" s="5">
        <v>0</v>
      </c>
      <c r="AX283" s="5">
        <v>0</v>
      </c>
      <c r="AY283" s="5">
        <v>0</v>
      </c>
      <c r="AZ283" s="5">
        <v>0</v>
      </c>
      <c r="BA283" s="5">
        <v>0</v>
      </c>
      <c r="BB283" s="5">
        <v>0</v>
      </c>
      <c r="BC283" s="5">
        <v>0</v>
      </c>
      <c r="BD283" s="5">
        <v>0</v>
      </c>
      <c r="BE283" s="5">
        <v>0</v>
      </c>
      <c r="BF283" s="5">
        <v>0</v>
      </c>
      <c r="BG283" s="5">
        <v>0</v>
      </c>
      <c r="BH283" s="5">
        <v>0</v>
      </c>
      <c r="BI283" s="5">
        <v>0</v>
      </c>
      <c r="BJ283" s="5">
        <v>0</v>
      </c>
      <c r="BK283" s="5">
        <v>0</v>
      </c>
      <c r="BL283" s="5">
        <v>0</v>
      </c>
      <c r="BM283" s="5">
        <v>0</v>
      </c>
      <c r="BN283" s="5">
        <v>0</v>
      </c>
      <c r="BO283" s="5">
        <v>0</v>
      </c>
      <c r="BP283" s="5">
        <v>0</v>
      </c>
      <c r="BQ283" s="5">
        <v>0</v>
      </c>
      <c r="BR283" s="5">
        <v>0</v>
      </c>
      <c r="BS283" s="5">
        <v>0</v>
      </c>
      <c r="BT283" s="5">
        <v>0</v>
      </c>
    </row>
    <row r="284" spans="2:72" x14ac:dyDescent="0.25">
      <c r="B284" s="1" t="s">
        <v>31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f>-Q268*$C$252/2+Q266*$C$252</f>
        <v>2.86102294921875E-2</v>
      </c>
      <c r="P284" s="5">
        <f>Q266*$C$252/2</f>
        <v>1.4182848808092948E-2</v>
      </c>
      <c r="Q284" s="5">
        <f>-2*Q266*$C$252+Q266*$C$256</f>
        <v>-5.6695091120920506E-2</v>
      </c>
      <c r="R284" s="5">
        <f>-Q268*$C$252</f>
        <v>4.8906375200320513E-4</v>
      </c>
      <c r="S284" s="5">
        <f>Q268*$C$252/2+Q266*$C$252</f>
        <v>2.8121165740184292E-2</v>
      </c>
      <c r="T284" s="5">
        <f>-Q266*$C$252/2</f>
        <v>-1.4182848808092948E-2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5">
        <v>0</v>
      </c>
      <c r="AF284" s="5">
        <v>0</v>
      </c>
      <c r="AG284" s="5">
        <v>0</v>
      </c>
      <c r="AH284" s="5">
        <v>0</v>
      </c>
      <c r="AI284" s="5">
        <v>0</v>
      </c>
      <c r="AJ284" s="5">
        <v>0</v>
      </c>
      <c r="AK284" s="5">
        <v>0</v>
      </c>
      <c r="AL284" s="5">
        <v>0</v>
      </c>
      <c r="AM284" s="5">
        <v>0</v>
      </c>
      <c r="AN284" s="5">
        <v>0</v>
      </c>
      <c r="AO284" s="5">
        <v>0</v>
      </c>
      <c r="AP284" s="5">
        <v>0</v>
      </c>
      <c r="AQ284" s="5">
        <v>0</v>
      </c>
      <c r="AR284" s="5">
        <v>0</v>
      </c>
      <c r="AS284" s="5">
        <v>0</v>
      </c>
      <c r="AT284" s="5">
        <v>0</v>
      </c>
      <c r="AU284" s="5">
        <v>0</v>
      </c>
      <c r="AV284" s="5">
        <v>0</v>
      </c>
      <c r="AW284" s="5">
        <v>0</v>
      </c>
      <c r="AX284" s="5">
        <v>0</v>
      </c>
      <c r="AY284" s="5">
        <v>0</v>
      </c>
      <c r="AZ284" s="5">
        <v>0</v>
      </c>
      <c r="BA284" s="5">
        <v>0</v>
      </c>
      <c r="BB284" s="5">
        <v>0</v>
      </c>
      <c r="BC284" s="5">
        <v>0</v>
      </c>
      <c r="BD284" s="5">
        <v>0</v>
      </c>
      <c r="BE284" s="5">
        <v>0</v>
      </c>
      <c r="BF284" s="5">
        <v>0</v>
      </c>
      <c r="BG284" s="5">
        <v>0</v>
      </c>
      <c r="BH284" s="5">
        <v>0</v>
      </c>
      <c r="BI284" s="5">
        <v>0</v>
      </c>
      <c r="BJ284" s="5">
        <v>0</v>
      </c>
      <c r="BK284" s="5">
        <v>0</v>
      </c>
      <c r="BL284" s="5">
        <v>0</v>
      </c>
      <c r="BM284" s="5">
        <v>0</v>
      </c>
      <c r="BN284" s="5">
        <v>0</v>
      </c>
      <c r="BO284" s="5">
        <v>0</v>
      </c>
      <c r="BP284" s="5">
        <v>0</v>
      </c>
      <c r="BQ284" s="5">
        <v>0</v>
      </c>
      <c r="BR284" s="5">
        <v>0</v>
      </c>
      <c r="BS284" s="5">
        <v>0</v>
      </c>
      <c r="BT284" s="5">
        <v>0</v>
      </c>
    </row>
    <row r="285" spans="2:72" x14ac:dyDescent="0.25">
      <c r="B285" s="1" t="s">
        <v>32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f>-Q266*$C$252/2</f>
        <v>-1.4182848808092948E-2</v>
      </c>
      <c r="P285" s="5">
        <f>Q262-Q264/2</f>
        <v>0.76354217529296875</v>
      </c>
      <c r="Q285" s="5">
        <v>0</v>
      </c>
      <c r="R285" s="5">
        <f>-2*Q262-Q266*$C$252+$C$250*Q262*$E$256</f>
        <v>-1.5166468058201306</v>
      </c>
      <c r="S285" s="5">
        <f>Q266*$C$252/2</f>
        <v>1.4182848808092948E-2</v>
      </c>
      <c r="T285" s="5">
        <f>Q262+Q264/2</f>
        <v>0.72504425048828125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5">
        <v>0</v>
      </c>
      <c r="AD285" s="5">
        <v>0</v>
      </c>
      <c r="AE285" s="5">
        <v>0</v>
      </c>
      <c r="AF285" s="5">
        <v>0</v>
      </c>
      <c r="AG285" s="5">
        <v>0</v>
      </c>
      <c r="AH285" s="5">
        <v>0</v>
      </c>
      <c r="AI285" s="5">
        <v>0</v>
      </c>
      <c r="AJ285" s="5">
        <v>0</v>
      </c>
      <c r="AK285" s="5">
        <v>0</v>
      </c>
      <c r="AL285" s="5">
        <v>0</v>
      </c>
      <c r="AM285" s="5">
        <v>0</v>
      </c>
      <c r="AN285" s="5">
        <v>0</v>
      </c>
      <c r="AO285" s="5">
        <v>0</v>
      </c>
      <c r="AP285" s="5">
        <v>0</v>
      </c>
      <c r="AQ285" s="5">
        <v>0</v>
      </c>
      <c r="AR285" s="5">
        <v>0</v>
      </c>
      <c r="AS285" s="5">
        <v>0</v>
      </c>
      <c r="AT285" s="5">
        <v>0</v>
      </c>
      <c r="AU285" s="5">
        <v>0</v>
      </c>
      <c r="AV285" s="5">
        <v>0</v>
      </c>
      <c r="AW285" s="5">
        <v>0</v>
      </c>
      <c r="AX285" s="5">
        <v>0</v>
      </c>
      <c r="AY285" s="5">
        <v>0</v>
      </c>
      <c r="AZ285" s="5">
        <v>0</v>
      </c>
      <c r="BA285" s="5">
        <v>0</v>
      </c>
      <c r="BB285" s="5">
        <v>0</v>
      </c>
      <c r="BC285" s="5">
        <v>0</v>
      </c>
      <c r="BD285" s="5">
        <v>0</v>
      </c>
      <c r="BE285" s="5">
        <v>0</v>
      </c>
      <c r="BF285" s="5">
        <v>0</v>
      </c>
      <c r="BG285" s="5">
        <v>0</v>
      </c>
      <c r="BH285" s="5">
        <v>0</v>
      </c>
      <c r="BI285" s="5">
        <v>0</v>
      </c>
      <c r="BJ285" s="5">
        <v>0</v>
      </c>
      <c r="BK285" s="5">
        <v>0</v>
      </c>
      <c r="BL285" s="5">
        <v>0</v>
      </c>
      <c r="BM285" s="5">
        <v>0</v>
      </c>
      <c r="BN285" s="5">
        <v>0</v>
      </c>
      <c r="BO285" s="5">
        <v>0</v>
      </c>
      <c r="BP285" s="5">
        <v>0</v>
      </c>
      <c r="BQ285" s="5">
        <v>0</v>
      </c>
      <c r="BR285" s="5">
        <v>0</v>
      </c>
      <c r="BS285" s="5">
        <v>0</v>
      </c>
      <c r="BT285" s="5">
        <v>0</v>
      </c>
    </row>
    <row r="286" spans="2:72" x14ac:dyDescent="0.25">
      <c r="B286" s="1" t="s">
        <v>33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5">
        <v>0</v>
      </c>
      <c r="Q286" s="5">
        <f>-S268*$C$252/2+S266*$C$252</f>
        <v>2.8121165740184296E-2</v>
      </c>
      <c r="R286" s="5">
        <f>S266*$C$252/2</f>
        <v>1.3938316932091346E-2</v>
      </c>
      <c r="S286" s="5">
        <f>-2*S266*$C$252+S266*$C$256</f>
        <v>-5.5717589549870154E-2</v>
      </c>
      <c r="T286" s="5">
        <f>-S268*$C$252</f>
        <v>4.8906375200320513E-4</v>
      </c>
      <c r="U286" s="5">
        <f>S268*$C$252/2+S266*$C$252</f>
        <v>2.7632101988181088E-2</v>
      </c>
      <c r="V286" s="5">
        <f>-S266*$C$252/2</f>
        <v>-1.3938316932091346E-2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5">
        <v>0</v>
      </c>
      <c r="AD286" s="5">
        <v>0</v>
      </c>
      <c r="AE286" s="5">
        <v>0</v>
      </c>
      <c r="AF286" s="5">
        <v>0</v>
      </c>
      <c r="AG286" s="5">
        <v>0</v>
      </c>
      <c r="AH286" s="5">
        <v>0</v>
      </c>
      <c r="AI286" s="5">
        <v>0</v>
      </c>
      <c r="AJ286" s="5">
        <v>0</v>
      </c>
      <c r="AK286" s="5">
        <v>0</v>
      </c>
      <c r="AL286" s="5">
        <v>0</v>
      </c>
      <c r="AM286" s="5">
        <v>0</v>
      </c>
      <c r="AN286" s="5">
        <v>0</v>
      </c>
      <c r="AO286" s="5">
        <v>0</v>
      </c>
      <c r="AP286" s="5">
        <v>0</v>
      </c>
      <c r="AQ286" s="5">
        <v>0</v>
      </c>
      <c r="AR286" s="5">
        <v>0</v>
      </c>
      <c r="AS286" s="5">
        <v>0</v>
      </c>
      <c r="AT286" s="5">
        <v>0</v>
      </c>
      <c r="AU286" s="5">
        <v>0</v>
      </c>
      <c r="AV286" s="5">
        <v>0</v>
      </c>
      <c r="AW286" s="5">
        <v>0</v>
      </c>
      <c r="AX286" s="5">
        <v>0</v>
      </c>
      <c r="AY286" s="5">
        <v>0</v>
      </c>
      <c r="AZ286" s="5">
        <v>0</v>
      </c>
      <c r="BA286" s="5">
        <v>0</v>
      </c>
      <c r="BB286" s="5">
        <v>0</v>
      </c>
      <c r="BC286" s="5">
        <v>0</v>
      </c>
      <c r="BD286" s="5">
        <v>0</v>
      </c>
      <c r="BE286" s="5">
        <v>0</v>
      </c>
      <c r="BF286" s="5">
        <v>0</v>
      </c>
      <c r="BG286" s="5">
        <v>0</v>
      </c>
      <c r="BH286" s="5">
        <v>0</v>
      </c>
      <c r="BI286" s="5">
        <v>0</v>
      </c>
      <c r="BJ286" s="5">
        <v>0</v>
      </c>
      <c r="BK286" s="5">
        <v>0</v>
      </c>
      <c r="BL286" s="5">
        <v>0</v>
      </c>
      <c r="BM286" s="5">
        <v>0</v>
      </c>
      <c r="BN286" s="5">
        <v>0</v>
      </c>
      <c r="BO286" s="5">
        <v>0</v>
      </c>
      <c r="BP286" s="5">
        <v>0</v>
      </c>
      <c r="BQ286" s="5">
        <v>0</v>
      </c>
      <c r="BR286" s="5">
        <v>0</v>
      </c>
      <c r="BS286" s="5">
        <v>0</v>
      </c>
      <c r="BT286" s="5">
        <v>0</v>
      </c>
    </row>
    <row r="287" spans="2:72" x14ac:dyDescent="0.25">
      <c r="B287" s="1" t="s">
        <v>34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  <c r="P287" s="5">
        <v>0</v>
      </c>
      <c r="Q287" s="5">
        <f>-S266*$C$252/2</f>
        <v>-1.3938316932091346E-2</v>
      </c>
      <c r="R287" s="5">
        <f>S262-S264/2</f>
        <v>0.72504615783691406</v>
      </c>
      <c r="S287" s="5">
        <v>0</v>
      </c>
      <c r="T287" s="5">
        <f>-2*S262-S266*$C$252+$C$250*S262*$E$256</f>
        <v>-1.4404972992851364</v>
      </c>
      <c r="U287" s="5">
        <f>S266*$C$252/2</f>
        <v>1.3938316932091346E-2</v>
      </c>
      <c r="V287" s="5">
        <f>S262+S264/2</f>
        <v>0.68786430358886719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0</v>
      </c>
      <c r="AE287" s="5">
        <v>0</v>
      </c>
      <c r="AF287" s="5">
        <v>0</v>
      </c>
      <c r="AG287" s="5">
        <v>0</v>
      </c>
      <c r="AH287" s="5">
        <v>0</v>
      </c>
      <c r="AI287" s="5">
        <v>0</v>
      </c>
      <c r="AJ287" s="5">
        <v>0</v>
      </c>
      <c r="AK287" s="5">
        <v>0</v>
      </c>
      <c r="AL287" s="5">
        <v>0</v>
      </c>
      <c r="AM287" s="5">
        <v>0</v>
      </c>
      <c r="AN287" s="5">
        <v>0</v>
      </c>
      <c r="AO287" s="5">
        <v>0</v>
      </c>
      <c r="AP287" s="5">
        <v>0</v>
      </c>
      <c r="AQ287" s="5">
        <v>0</v>
      </c>
      <c r="AR287" s="5">
        <v>0</v>
      </c>
      <c r="AS287" s="5">
        <v>0</v>
      </c>
      <c r="AT287" s="5">
        <v>0</v>
      </c>
      <c r="AU287" s="5">
        <v>0</v>
      </c>
      <c r="AV287" s="5">
        <v>0</v>
      </c>
      <c r="AW287" s="5">
        <v>0</v>
      </c>
      <c r="AX287" s="5">
        <v>0</v>
      </c>
      <c r="AY287" s="5">
        <v>0</v>
      </c>
      <c r="AZ287" s="5">
        <v>0</v>
      </c>
      <c r="BA287" s="5">
        <v>0</v>
      </c>
      <c r="BB287" s="5">
        <v>0</v>
      </c>
      <c r="BC287" s="5">
        <v>0</v>
      </c>
      <c r="BD287" s="5">
        <v>0</v>
      </c>
      <c r="BE287" s="5">
        <v>0</v>
      </c>
      <c r="BF287" s="5">
        <v>0</v>
      </c>
      <c r="BG287" s="5">
        <v>0</v>
      </c>
      <c r="BH287" s="5">
        <v>0</v>
      </c>
      <c r="BI287" s="5">
        <v>0</v>
      </c>
      <c r="BJ287" s="5">
        <v>0</v>
      </c>
      <c r="BK287" s="5">
        <v>0</v>
      </c>
      <c r="BL287" s="5">
        <v>0</v>
      </c>
      <c r="BM287" s="5">
        <v>0</v>
      </c>
      <c r="BN287" s="5">
        <v>0</v>
      </c>
      <c r="BO287" s="5">
        <v>0</v>
      </c>
      <c r="BP287" s="5">
        <v>0</v>
      </c>
      <c r="BQ287" s="5">
        <v>0</v>
      </c>
      <c r="BR287" s="5">
        <v>0</v>
      </c>
      <c r="BS287" s="5">
        <v>0</v>
      </c>
      <c r="BT287" s="5">
        <v>0</v>
      </c>
    </row>
    <row r="288" spans="2:72" x14ac:dyDescent="0.25">
      <c r="B288" s="1" t="s">
        <v>35</v>
      </c>
      <c r="C288" s="5">
        <v>0</v>
      </c>
      <c r="D288" s="5"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f>-U268*$C$252/2+U266*$C$252</f>
        <v>2.7632101988181092E-2</v>
      </c>
      <c r="T288" s="5">
        <f>U266*$C$252/2</f>
        <v>1.3693785056089744E-2</v>
      </c>
      <c r="U288" s="5">
        <f>-2*U266*$C$252+U266*$C$256</f>
        <v>-5.4740087978819803E-2</v>
      </c>
      <c r="V288" s="5">
        <f>-U268*$C$252</f>
        <v>4.8906375200320513E-4</v>
      </c>
      <c r="W288" s="5">
        <f>U268*$C$252/2+U266*$C$252</f>
        <v>2.7143038236177884E-2</v>
      </c>
      <c r="X288" s="5">
        <f>-U266*$C$252/2</f>
        <v>-1.3693785056089744E-2</v>
      </c>
      <c r="Y288" s="5">
        <v>0</v>
      </c>
      <c r="Z288" s="5">
        <v>0</v>
      </c>
      <c r="AA288" s="5">
        <v>0</v>
      </c>
      <c r="AB288" s="5">
        <v>0</v>
      </c>
      <c r="AC288" s="5">
        <v>0</v>
      </c>
      <c r="AD288" s="5">
        <v>0</v>
      </c>
      <c r="AE288" s="5">
        <v>0</v>
      </c>
      <c r="AF288" s="5">
        <v>0</v>
      </c>
      <c r="AG288" s="5">
        <v>0</v>
      </c>
      <c r="AH288" s="5">
        <v>0</v>
      </c>
      <c r="AI288" s="5">
        <v>0</v>
      </c>
      <c r="AJ288" s="5">
        <v>0</v>
      </c>
      <c r="AK288" s="5">
        <v>0</v>
      </c>
      <c r="AL288" s="5">
        <v>0</v>
      </c>
      <c r="AM288" s="5">
        <v>0</v>
      </c>
      <c r="AN288" s="5">
        <v>0</v>
      </c>
      <c r="AO288" s="5">
        <v>0</v>
      </c>
      <c r="AP288" s="5">
        <v>0</v>
      </c>
      <c r="AQ288" s="5">
        <v>0</v>
      </c>
      <c r="AR288" s="5">
        <v>0</v>
      </c>
      <c r="AS288" s="5">
        <v>0</v>
      </c>
      <c r="AT288" s="5">
        <v>0</v>
      </c>
      <c r="AU288" s="5">
        <v>0</v>
      </c>
      <c r="AV288" s="5">
        <v>0</v>
      </c>
      <c r="AW288" s="5">
        <v>0</v>
      </c>
      <c r="AX288" s="5">
        <v>0</v>
      </c>
      <c r="AY288" s="5">
        <v>0</v>
      </c>
      <c r="AZ288" s="5">
        <v>0</v>
      </c>
      <c r="BA288" s="5">
        <v>0</v>
      </c>
      <c r="BB288" s="5">
        <v>0</v>
      </c>
      <c r="BC288" s="5">
        <v>0</v>
      </c>
      <c r="BD288" s="5">
        <v>0</v>
      </c>
      <c r="BE288" s="5">
        <v>0</v>
      </c>
      <c r="BF288" s="5">
        <v>0</v>
      </c>
      <c r="BG288" s="5">
        <v>0</v>
      </c>
      <c r="BH288" s="5">
        <v>0</v>
      </c>
      <c r="BI288" s="5">
        <v>0</v>
      </c>
      <c r="BJ288" s="5">
        <v>0</v>
      </c>
      <c r="BK288" s="5">
        <v>0</v>
      </c>
      <c r="BL288" s="5">
        <v>0</v>
      </c>
      <c r="BM288" s="5">
        <v>0</v>
      </c>
      <c r="BN288" s="5">
        <v>0</v>
      </c>
      <c r="BO288" s="5">
        <v>0</v>
      </c>
      <c r="BP288" s="5">
        <v>0</v>
      </c>
      <c r="BQ288" s="5">
        <v>0</v>
      </c>
      <c r="BR288" s="5">
        <v>0</v>
      </c>
      <c r="BS288" s="5">
        <v>0</v>
      </c>
      <c r="BT288" s="5">
        <v>0</v>
      </c>
    </row>
    <row r="289" spans="2:72" x14ac:dyDescent="0.25">
      <c r="B289" s="1" t="s">
        <v>36</v>
      </c>
      <c r="C289" s="5">
        <v>0</v>
      </c>
      <c r="D289" s="5">
        <v>0</v>
      </c>
      <c r="E289" s="5">
        <v>0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f>-U266*$C$252/2</f>
        <v>-1.3693785056089744E-2</v>
      </c>
      <c r="T289" s="5">
        <f>U262-U264/2</f>
        <v>0.6878662109375</v>
      </c>
      <c r="U289" s="5">
        <v>0</v>
      </c>
      <c r="V289" s="5">
        <f>-2*U262-U266*$C$252+$C$250*U262*$E$256</f>
        <v>-1.3669565105071524</v>
      </c>
      <c r="W289" s="5">
        <f>U266*$C$252/2</f>
        <v>1.3693785056089744E-2</v>
      </c>
      <c r="X289" s="5">
        <f>U262+U264/2</f>
        <v>0.6519775390625</v>
      </c>
      <c r="Y289" s="5">
        <v>0</v>
      </c>
      <c r="Z289" s="5">
        <v>0</v>
      </c>
      <c r="AA289" s="5">
        <v>0</v>
      </c>
      <c r="AB289" s="5">
        <v>0</v>
      </c>
      <c r="AC289" s="5">
        <v>0</v>
      </c>
      <c r="AD289" s="5">
        <v>0</v>
      </c>
      <c r="AE289" s="5">
        <v>0</v>
      </c>
      <c r="AF289" s="5">
        <v>0</v>
      </c>
      <c r="AG289" s="5">
        <v>0</v>
      </c>
      <c r="AH289" s="5">
        <v>0</v>
      </c>
      <c r="AI289" s="5">
        <v>0</v>
      </c>
      <c r="AJ289" s="5">
        <v>0</v>
      </c>
      <c r="AK289" s="5">
        <v>0</v>
      </c>
      <c r="AL289" s="5">
        <v>0</v>
      </c>
      <c r="AM289" s="5">
        <v>0</v>
      </c>
      <c r="AN289" s="5">
        <v>0</v>
      </c>
      <c r="AO289" s="5">
        <v>0</v>
      </c>
      <c r="AP289" s="5">
        <v>0</v>
      </c>
      <c r="AQ289" s="5">
        <v>0</v>
      </c>
      <c r="AR289" s="5">
        <v>0</v>
      </c>
      <c r="AS289" s="5">
        <v>0</v>
      </c>
      <c r="AT289" s="5">
        <v>0</v>
      </c>
      <c r="AU289" s="5">
        <v>0</v>
      </c>
      <c r="AV289" s="5">
        <v>0</v>
      </c>
      <c r="AW289" s="5">
        <v>0</v>
      </c>
      <c r="AX289" s="5">
        <v>0</v>
      </c>
      <c r="AY289" s="5">
        <v>0</v>
      </c>
      <c r="AZ289" s="5">
        <v>0</v>
      </c>
      <c r="BA289" s="5">
        <v>0</v>
      </c>
      <c r="BB289" s="5">
        <v>0</v>
      </c>
      <c r="BC289" s="5">
        <v>0</v>
      </c>
      <c r="BD289" s="5">
        <v>0</v>
      </c>
      <c r="BE289" s="5">
        <v>0</v>
      </c>
      <c r="BF289" s="5">
        <v>0</v>
      </c>
      <c r="BG289" s="5">
        <v>0</v>
      </c>
      <c r="BH289" s="5">
        <v>0</v>
      </c>
      <c r="BI289" s="5">
        <v>0</v>
      </c>
      <c r="BJ289" s="5">
        <v>0</v>
      </c>
      <c r="BK289" s="5">
        <v>0</v>
      </c>
      <c r="BL289" s="5">
        <v>0</v>
      </c>
      <c r="BM289" s="5">
        <v>0</v>
      </c>
      <c r="BN289" s="5">
        <v>0</v>
      </c>
      <c r="BO289" s="5">
        <v>0</v>
      </c>
      <c r="BP289" s="5">
        <v>0</v>
      </c>
      <c r="BQ289" s="5">
        <v>0</v>
      </c>
      <c r="BR289" s="5">
        <v>0</v>
      </c>
      <c r="BS289" s="5">
        <v>0</v>
      </c>
      <c r="BT289" s="5">
        <v>0</v>
      </c>
    </row>
    <row r="290" spans="2:72" x14ac:dyDescent="0.25">
      <c r="B290" s="1" t="s">
        <v>37</v>
      </c>
      <c r="C290" s="5">
        <v>0</v>
      </c>
      <c r="D290" s="5">
        <v>0</v>
      </c>
      <c r="E290" s="5">
        <v>0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f>-W268*$C$252/2+W266*$C$252</f>
        <v>2.7143038236177884E-2</v>
      </c>
      <c r="V290" s="5">
        <f>W266*$C$252/2</f>
        <v>1.344925318008814E-2</v>
      </c>
      <c r="W290" s="5">
        <f>-2*W266*$C$252+W266*$C$256</f>
        <v>-5.3762586407769444E-2</v>
      </c>
      <c r="X290" s="5">
        <f>-W268*$C$252</f>
        <v>4.8906375200320513E-4</v>
      </c>
      <c r="Y290" s="5">
        <f>W268*$C$252/2+W266*$C$252</f>
        <v>2.6653974484174676E-2</v>
      </c>
      <c r="Z290" s="5">
        <f>-W266*$C$252/2</f>
        <v>-1.344925318008814E-2</v>
      </c>
      <c r="AA290" s="5">
        <v>0</v>
      </c>
      <c r="AB290" s="5">
        <v>0</v>
      </c>
      <c r="AC290" s="5">
        <v>0</v>
      </c>
      <c r="AD290" s="5">
        <v>0</v>
      </c>
      <c r="AE290" s="5">
        <v>0</v>
      </c>
      <c r="AF290" s="5">
        <v>0</v>
      </c>
      <c r="AG290" s="5">
        <v>0</v>
      </c>
      <c r="AH290" s="5">
        <v>0</v>
      </c>
      <c r="AI290" s="5">
        <v>0</v>
      </c>
      <c r="AJ290" s="5">
        <v>0</v>
      </c>
      <c r="AK290" s="5">
        <v>0</v>
      </c>
      <c r="AL290" s="5">
        <v>0</v>
      </c>
      <c r="AM290" s="5">
        <v>0</v>
      </c>
      <c r="AN290" s="5">
        <v>0</v>
      </c>
      <c r="AO290" s="5">
        <v>0</v>
      </c>
      <c r="AP290" s="5">
        <v>0</v>
      </c>
      <c r="AQ290" s="5">
        <v>0</v>
      </c>
      <c r="AR290" s="5">
        <v>0</v>
      </c>
      <c r="AS290" s="5">
        <v>0</v>
      </c>
      <c r="AT290" s="5">
        <v>0</v>
      </c>
      <c r="AU290" s="5">
        <v>0</v>
      </c>
      <c r="AV290" s="5">
        <v>0</v>
      </c>
      <c r="AW290" s="5">
        <v>0</v>
      </c>
      <c r="AX290" s="5">
        <v>0</v>
      </c>
      <c r="AY290" s="5">
        <v>0</v>
      </c>
      <c r="AZ290" s="5">
        <v>0</v>
      </c>
      <c r="BA290" s="5">
        <v>0</v>
      </c>
      <c r="BB290" s="5">
        <v>0</v>
      </c>
      <c r="BC290" s="5">
        <v>0</v>
      </c>
      <c r="BD290" s="5">
        <v>0</v>
      </c>
      <c r="BE290" s="5">
        <v>0</v>
      </c>
      <c r="BF290" s="5">
        <v>0</v>
      </c>
      <c r="BG290" s="5">
        <v>0</v>
      </c>
      <c r="BH290" s="5">
        <v>0</v>
      </c>
      <c r="BI290" s="5">
        <v>0</v>
      </c>
      <c r="BJ290" s="5">
        <v>0</v>
      </c>
      <c r="BK290" s="5">
        <v>0</v>
      </c>
      <c r="BL290" s="5">
        <v>0</v>
      </c>
      <c r="BM290" s="5">
        <v>0</v>
      </c>
      <c r="BN290" s="5">
        <v>0</v>
      </c>
      <c r="BO290" s="5">
        <v>0</v>
      </c>
      <c r="BP290" s="5">
        <v>0</v>
      </c>
      <c r="BQ290" s="5">
        <v>0</v>
      </c>
      <c r="BR290" s="5">
        <v>0</v>
      </c>
      <c r="BS290" s="5">
        <v>0</v>
      </c>
      <c r="BT290" s="5">
        <v>0</v>
      </c>
    </row>
    <row r="291" spans="2:72" x14ac:dyDescent="0.25">
      <c r="B291" s="1" t="s">
        <v>38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f>-W266*$C$252/2</f>
        <v>-1.344925318008814E-2</v>
      </c>
      <c r="V291" s="5">
        <f>W262-W264/2</f>
        <v>0.65197944641113281</v>
      </c>
      <c r="W291" s="5">
        <v>0</v>
      </c>
      <c r="X291" s="5">
        <f>-2*W262-W266*$C$252+$C$250*W262*$E$256</f>
        <v>-1.2959786725079854</v>
      </c>
      <c r="Y291" s="5">
        <f>W266*$C$252/2</f>
        <v>1.344925318008814E-2</v>
      </c>
      <c r="Z291" s="5">
        <f>W262+W264/2</f>
        <v>0.61736106872558594</v>
      </c>
      <c r="AA291" s="5">
        <v>0</v>
      </c>
      <c r="AB291" s="5">
        <v>0</v>
      </c>
      <c r="AC291" s="5">
        <v>0</v>
      </c>
      <c r="AD291" s="5">
        <v>0</v>
      </c>
      <c r="AE291" s="5">
        <v>0</v>
      </c>
      <c r="AF291" s="5">
        <v>0</v>
      </c>
      <c r="AG291" s="5">
        <v>0</v>
      </c>
      <c r="AH291" s="5">
        <v>0</v>
      </c>
      <c r="AI291" s="5">
        <v>0</v>
      </c>
      <c r="AJ291" s="5">
        <v>0</v>
      </c>
      <c r="AK291" s="5">
        <v>0</v>
      </c>
      <c r="AL291" s="5">
        <v>0</v>
      </c>
      <c r="AM291" s="5">
        <v>0</v>
      </c>
      <c r="AN291" s="5">
        <v>0</v>
      </c>
      <c r="AO291" s="5">
        <v>0</v>
      </c>
      <c r="AP291" s="5">
        <v>0</v>
      </c>
      <c r="AQ291" s="5">
        <v>0</v>
      </c>
      <c r="AR291" s="5">
        <v>0</v>
      </c>
      <c r="AS291" s="5">
        <v>0</v>
      </c>
      <c r="AT291" s="5">
        <v>0</v>
      </c>
      <c r="AU291" s="5">
        <v>0</v>
      </c>
      <c r="AV291" s="5">
        <v>0</v>
      </c>
      <c r="AW291" s="5">
        <v>0</v>
      </c>
      <c r="AX291" s="5">
        <v>0</v>
      </c>
      <c r="AY291" s="5">
        <v>0</v>
      </c>
      <c r="AZ291" s="5">
        <v>0</v>
      </c>
      <c r="BA291" s="5">
        <v>0</v>
      </c>
      <c r="BB291" s="5">
        <v>0</v>
      </c>
      <c r="BC291" s="5">
        <v>0</v>
      </c>
      <c r="BD291" s="5">
        <v>0</v>
      </c>
      <c r="BE291" s="5">
        <v>0</v>
      </c>
      <c r="BF291" s="5">
        <v>0</v>
      </c>
      <c r="BG291" s="5">
        <v>0</v>
      </c>
      <c r="BH291" s="5">
        <v>0</v>
      </c>
      <c r="BI291" s="5">
        <v>0</v>
      </c>
      <c r="BJ291" s="5">
        <v>0</v>
      </c>
      <c r="BK291" s="5">
        <v>0</v>
      </c>
      <c r="BL291" s="5">
        <v>0</v>
      </c>
      <c r="BM291" s="5">
        <v>0</v>
      </c>
      <c r="BN291" s="5">
        <v>0</v>
      </c>
      <c r="BO291" s="5">
        <v>0</v>
      </c>
      <c r="BP291" s="5">
        <v>0</v>
      </c>
      <c r="BQ291" s="5">
        <v>0</v>
      </c>
      <c r="BR291" s="5">
        <v>0</v>
      </c>
      <c r="BS291" s="5">
        <v>0</v>
      </c>
      <c r="BT291" s="5">
        <v>0</v>
      </c>
    </row>
    <row r="292" spans="2:72" x14ac:dyDescent="0.25">
      <c r="B292" s="1" t="s">
        <v>39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f>-Y268*$C$252/2+Y266*$C$252</f>
        <v>2.665397448417468E-2</v>
      </c>
      <c r="X292" s="5">
        <f>Y266*$C$252/2</f>
        <v>1.3204721304086538E-2</v>
      </c>
      <c r="Y292" s="5">
        <f>-2*Y266*$C$252+Y266*$C$256</f>
        <v>-5.2785084836719093E-2</v>
      </c>
      <c r="Z292" s="5">
        <f>-Y268*$C$252</f>
        <v>4.8906375200320513E-4</v>
      </c>
      <c r="AA292" s="5">
        <f>Y268*$C$252/2+Y266*$C$252</f>
        <v>2.6164910732171472E-2</v>
      </c>
      <c r="AB292" s="5">
        <f>-Y266*$C$252/2</f>
        <v>-1.3204721304086538E-2</v>
      </c>
      <c r="AC292" s="5">
        <v>0</v>
      </c>
      <c r="AD292" s="5">
        <v>0</v>
      </c>
      <c r="AE292" s="5">
        <v>0</v>
      </c>
      <c r="AF292" s="5">
        <v>0</v>
      </c>
      <c r="AG292" s="5">
        <v>0</v>
      </c>
      <c r="AH292" s="5">
        <v>0</v>
      </c>
      <c r="AI292" s="5">
        <v>0</v>
      </c>
      <c r="AJ292" s="5">
        <v>0</v>
      </c>
      <c r="AK292" s="5">
        <v>0</v>
      </c>
      <c r="AL292" s="5">
        <v>0</v>
      </c>
      <c r="AM292" s="5">
        <v>0</v>
      </c>
      <c r="AN292" s="5">
        <v>0</v>
      </c>
      <c r="AO292" s="5">
        <v>0</v>
      </c>
      <c r="AP292" s="5">
        <v>0</v>
      </c>
      <c r="AQ292" s="5">
        <v>0</v>
      </c>
      <c r="AR292" s="5">
        <v>0</v>
      </c>
      <c r="AS292" s="5">
        <v>0</v>
      </c>
      <c r="AT292" s="5">
        <v>0</v>
      </c>
      <c r="AU292" s="5">
        <v>0</v>
      </c>
      <c r="AV292" s="5">
        <v>0</v>
      </c>
      <c r="AW292" s="5">
        <v>0</v>
      </c>
      <c r="AX292" s="5">
        <v>0</v>
      </c>
      <c r="AY292" s="5">
        <v>0</v>
      </c>
      <c r="AZ292" s="5">
        <v>0</v>
      </c>
      <c r="BA292" s="5">
        <v>0</v>
      </c>
      <c r="BB292" s="5">
        <v>0</v>
      </c>
      <c r="BC292" s="5">
        <v>0</v>
      </c>
      <c r="BD292" s="5">
        <v>0</v>
      </c>
      <c r="BE292" s="5">
        <v>0</v>
      </c>
      <c r="BF292" s="5">
        <v>0</v>
      </c>
      <c r="BG292" s="5">
        <v>0</v>
      </c>
      <c r="BH292" s="5">
        <v>0</v>
      </c>
      <c r="BI292" s="5">
        <v>0</v>
      </c>
      <c r="BJ292" s="5">
        <v>0</v>
      </c>
      <c r="BK292" s="5">
        <v>0</v>
      </c>
      <c r="BL292" s="5">
        <v>0</v>
      </c>
      <c r="BM292" s="5">
        <v>0</v>
      </c>
      <c r="BN292" s="5">
        <v>0</v>
      </c>
      <c r="BO292" s="5">
        <v>0</v>
      </c>
      <c r="BP292" s="5">
        <v>0</v>
      </c>
      <c r="BQ292" s="5">
        <v>0</v>
      </c>
      <c r="BR292" s="5">
        <v>0</v>
      </c>
      <c r="BS292" s="5">
        <v>0</v>
      </c>
      <c r="BT292" s="5">
        <v>0</v>
      </c>
    </row>
    <row r="293" spans="2:72" x14ac:dyDescent="0.25">
      <c r="B293" s="1" t="s">
        <v>40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f>-Y266*$C$252/2</f>
        <v>-1.3204721304086538E-2</v>
      </c>
      <c r="X293" s="5">
        <f>Y262-Y264/2</f>
        <v>0.61736297607421875</v>
      </c>
      <c r="Y293" s="5">
        <v>0</v>
      </c>
      <c r="Z293" s="5">
        <f>-2*Y262-Y266*$C$252+$C$250*Y262*$E$256</f>
        <v>-1.2275180183094418</v>
      </c>
      <c r="AA293" s="5">
        <f>Y266*$C$252/2</f>
        <v>1.3204721304086538E-2</v>
      </c>
      <c r="AB293" s="5">
        <f>Y262+Y264/2</f>
        <v>0.58399200439453125</v>
      </c>
      <c r="AC293" s="5">
        <v>0</v>
      </c>
      <c r="AD293" s="5">
        <v>0</v>
      </c>
      <c r="AE293" s="5">
        <v>0</v>
      </c>
      <c r="AF293" s="5">
        <v>0</v>
      </c>
      <c r="AG293" s="5">
        <v>0</v>
      </c>
      <c r="AH293" s="5">
        <v>0</v>
      </c>
      <c r="AI293" s="5">
        <v>0</v>
      </c>
      <c r="AJ293" s="5">
        <v>0</v>
      </c>
      <c r="AK293" s="5">
        <v>0</v>
      </c>
      <c r="AL293" s="5">
        <v>0</v>
      </c>
      <c r="AM293" s="5">
        <v>0</v>
      </c>
      <c r="AN293" s="5">
        <v>0</v>
      </c>
      <c r="AO293" s="5">
        <v>0</v>
      </c>
      <c r="AP293" s="5">
        <v>0</v>
      </c>
      <c r="AQ293" s="5">
        <v>0</v>
      </c>
      <c r="AR293" s="5">
        <v>0</v>
      </c>
      <c r="AS293" s="5">
        <v>0</v>
      </c>
      <c r="AT293" s="5">
        <v>0</v>
      </c>
      <c r="AU293" s="5">
        <v>0</v>
      </c>
      <c r="AV293" s="5">
        <v>0</v>
      </c>
      <c r="AW293" s="5">
        <v>0</v>
      </c>
      <c r="AX293" s="5">
        <v>0</v>
      </c>
      <c r="AY293" s="5">
        <v>0</v>
      </c>
      <c r="AZ293" s="5">
        <v>0</v>
      </c>
      <c r="BA293" s="5">
        <v>0</v>
      </c>
      <c r="BB293" s="5">
        <v>0</v>
      </c>
      <c r="BC293" s="5">
        <v>0</v>
      </c>
      <c r="BD293" s="5">
        <v>0</v>
      </c>
      <c r="BE293" s="5">
        <v>0</v>
      </c>
      <c r="BF293" s="5">
        <v>0</v>
      </c>
      <c r="BG293" s="5">
        <v>0</v>
      </c>
      <c r="BH293" s="5">
        <v>0</v>
      </c>
      <c r="BI293" s="5">
        <v>0</v>
      </c>
      <c r="BJ293" s="5">
        <v>0</v>
      </c>
      <c r="BK293" s="5">
        <v>0</v>
      </c>
      <c r="BL293" s="5">
        <v>0</v>
      </c>
      <c r="BM293" s="5">
        <v>0</v>
      </c>
      <c r="BN293" s="5">
        <v>0</v>
      </c>
      <c r="BO293" s="5">
        <v>0</v>
      </c>
      <c r="BP293" s="5">
        <v>0</v>
      </c>
      <c r="BQ293" s="5">
        <v>0</v>
      </c>
      <c r="BR293" s="5">
        <v>0</v>
      </c>
      <c r="BS293" s="5">
        <v>0</v>
      </c>
      <c r="BT293" s="5">
        <v>0</v>
      </c>
    </row>
    <row r="294" spans="2:72" x14ac:dyDescent="0.25">
      <c r="B294" s="1" t="s">
        <v>41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f>-AA268*$C$252/2+AA266*$C$252</f>
        <v>2.6164910732171476E-2</v>
      </c>
      <c r="Z294" s="5">
        <f>AA266*$C$252/2</f>
        <v>1.2960189428084936E-2</v>
      </c>
      <c r="AA294" s="5">
        <f>-2*AA266*$C$252+AA266*$C$256</f>
        <v>-5.1807583265668741E-2</v>
      </c>
      <c r="AB294" s="5">
        <f>-AA268*$C$252</f>
        <v>4.8906375200320513E-4</v>
      </c>
      <c r="AC294" s="5">
        <f>AA268*$C$252/2+AA266*$C$252</f>
        <v>2.5675846980168268E-2</v>
      </c>
      <c r="AD294" s="5">
        <f>-AA266*$C$252/2</f>
        <v>-1.2960189428084936E-2</v>
      </c>
      <c r="AE294" s="5">
        <v>0</v>
      </c>
      <c r="AF294" s="5">
        <v>0</v>
      </c>
      <c r="AG294" s="5">
        <v>0</v>
      </c>
      <c r="AH294" s="5">
        <v>0</v>
      </c>
      <c r="AI294" s="5">
        <v>0</v>
      </c>
      <c r="AJ294" s="5">
        <v>0</v>
      </c>
      <c r="AK294" s="5">
        <v>0</v>
      </c>
      <c r="AL294" s="5">
        <v>0</v>
      </c>
      <c r="AM294" s="5">
        <v>0</v>
      </c>
      <c r="AN294" s="5">
        <v>0</v>
      </c>
      <c r="AO294" s="5">
        <v>0</v>
      </c>
      <c r="AP294" s="5">
        <v>0</v>
      </c>
      <c r="AQ294" s="5">
        <v>0</v>
      </c>
      <c r="AR294" s="5">
        <v>0</v>
      </c>
      <c r="AS294" s="5">
        <v>0</v>
      </c>
      <c r="AT294" s="5">
        <v>0</v>
      </c>
      <c r="AU294" s="5">
        <v>0</v>
      </c>
      <c r="AV294" s="5">
        <v>0</v>
      </c>
      <c r="AW294" s="5">
        <v>0</v>
      </c>
      <c r="AX294" s="5">
        <v>0</v>
      </c>
      <c r="AY294" s="5">
        <v>0</v>
      </c>
      <c r="AZ294" s="5">
        <v>0</v>
      </c>
      <c r="BA294" s="5">
        <v>0</v>
      </c>
      <c r="BB294" s="5">
        <v>0</v>
      </c>
      <c r="BC294" s="5">
        <v>0</v>
      </c>
      <c r="BD294" s="5">
        <v>0</v>
      </c>
      <c r="BE294" s="5">
        <v>0</v>
      </c>
      <c r="BF294" s="5">
        <v>0</v>
      </c>
      <c r="BG294" s="5">
        <v>0</v>
      </c>
      <c r="BH294" s="5">
        <v>0</v>
      </c>
      <c r="BI294" s="5">
        <v>0</v>
      </c>
      <c r="BJ294" s="5">
        <v>0</v>
      </c>
      <c r="BK294" s="5">
        <v>0</v>
      </c>
      <c r="BL294" s="5">
        <v>0</v>
      </c>
      <c r="BM294" s="5">
        <v>0</v>
      </c>
      <c r="BN294" s="5">
        <v>0</v>
      </c>
      <c r="BO294" s="5">
        <v>0</v>
      </c>
      <c r="BP294" s="5">
        <v>0</v>
      </c>
      <c r="BQ294" s="5">
        <v>0</v>
      </c>
      <c r="BR294" s="5">
        <v>0</v>
      </c>
      <c r="BS294" s="5">
        <v>0</v>
      </c>
      <c r="BT294" s="5">
        <v>0</v>
      </c>
    </row>
    <row r="295" spans="2:72" x14ac:dyDescent="0.25">
      <c r="B295" s="1" t="s">
        <v>42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f>-AA266*$C$252/2</f>
        <v>-1.2960189428084936E-2</v>
      </c>
      <c r="Z295" s="5">
        <f>AA262-AA264/2</f>
        <v>0.58399391174316406</v>
      </c>
      <c r="AA295" s="5">
        <v>0</v>
      </c>
      <c r="AB295" s="5">
        <f>-2*AA262-AA266*$C$252+$C$250*AA262*$E$256</f>
        <v>-1.161528780933329</v>
      </c>
      <c r="AC295" s="5">
        <f>AA266*$C$252/2</f>
        <v>1.2960189428084936E-2</v>
      </c>
      <c r="AD295" s="5">
        <f>AA262+AA264/2</f>
        <v>0.55184745788574219</v>
      </c>
      <c r="AE295" s="5">
        <v>0</v>
      </c>
      <c r="AF295" s="5">
        <v>0</v>
      </c>
      <c r="AG295" s="5">
        <v>0</v>
      </c>
      <c r="AH295" s="5">
        <v>0</v>
      </c>
      <c r="AI295" s="5">
        <v>0</v>
      </c>
      <c r="AJ295" s="5">
        <v>0</v>
      </c>
      <c r="AK295" s="5">
        <v>0</v>
      </c>
      <c r="AL295" s="5">
        <v>0</v>
      </c>
      <c r="AM295" s="5">
        <v>0</v>
      </c>
      <c r="AN295" s="5">
        <v>0</v>
      </c>
      <c r="AO295" s="5">
        <v>0</v>
      </c>
      <c r="AP295" s="5">
        <v>0</v>
      </c>
      <c r="AQ295" s="5">
        <v>0</v>
      </c>
      <c r="AR295" s="5">
        <v>0</v>
      </c>
      <c r="AS295" s="5">
        <v>0</v>
      </c>
      <c r="AT295" s="5">
        <v>0</v>
      </c>
      <c r="AU295" s="5">
        <v>0</v>
      </c>
      <c r="AV295" s="5">
        <v>0</v>
      </c>
      <c r="AW295" s="5">
        <v>0</v>
      </c>
      <c r="AX295" s="5">
        <v>0</v>
      </c>
      <c r="AY295" s="5">
        <v>0</v>
      </c>
      <c r="AZ295" s="5">
        <v>0</v>
      </c>
      <c r="BA295" s="5">
        <v>0</v>
      </c>
      <c r="BB295" s="5">
        <v>0</v>
      </c>
      <c r="BC295" s="5">
        <v>0</v>
      </c>
      <c r="BD295" s="5">
        <v>0</v>
      </c>
      <c r="BE295" s="5">
        <v>0</v>
      </c>
      <c r="BF295" s="5">
        <v>0</v>
      </c>
      <c r="BG295" s="5">
        <v>0</v>
      </c>
      <c r="BH295" s="5">
        <v>0</v>
      </c>
      <c r="BI295" s="5">
        <v>0</v>
      </c>
      <c r="BJ295" s="5">
        <v>0</v>
      </c>
      <c r="BK295" s="5">
        <v>0</v>
      </c>
      <c r="BL295" s="5">
        <v>0</v>
      </c>
      <c r="BM295" s="5">
        <v>0</v>
      </c>
      <c r="BN295" s="5">
        <v>0</v>
      </c>
      <c r="BO295" s="5">
        <v>0</v>
      </c>
      <c r="BP295" s="5">
        <v>0</v>
      </c>
      <c r="BQ295" s="5">
        <v>0</v>
      </c>
      <c r="BR295" s="5">
        <v>0</v>
      </c>
      <c r="BS295" s="5">
        <v>0</v>
      </c>
      <c r="BT295" s="5">
        <v>0</v>
      </c>
    </row>
    <row r="296" spans="2:72" x14ac:dyDescent="0.25">
      <c r="B296" s="1" t="s">
        <v>43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f>-AC268*$C$252/2+AC266*$C$252</f>
        <v>2.5675846980168272E-2</v>
      </c>
      <c r="AB296" s="5">
        <f>AC266*$C$252/2</f>
        <v>1.2715657552083334E-2</v>
      </c>
      <c r="AC296" s="5">
        <f>-2*AC266*$C$252+AC266*$C$256</f>
        <v>-5.083008169461839E-2</v>
      </c>
      <c r="AD296" s="5">
        <f>-AC268*$C$252</f>
        <v>4.8906375200320513E-4</v>
      </c>
      <c r="AE296" s="5">
        <f>AC268*$C$252/2+AC266*$C$252</f>
        <v>2.5186783228165064E-2</v>
      </c>
      <c r="AF296" s="5">
        <f>-AC266*$C$252/2</f>
        <v>-1.2715657552083334E-2</v>
      </c>
      <c r="AG296" s="5">
        <v>0</v>
      </c>
      <c r="AH296" s="5">
        <v>0</v>
      </c>
      <c r="AI296" s="5">
        <v>0</v>
      </c>
      <c r="AJ296" s="5">
        <v>0</v>
      </c>
      <c r="AK296" s="5">
        <v>0</v>
      </c>
      <c r="AL296" s="5">
        <v>0</v>
      </c>
      <c r="AM296" s="5">
        <v>0</v>
      </c>
      <c r="AN296" s="5">
        <v>0</v>
      </c>
      <c r="AO296" s="5">
        <v>0</v>
      </c>
      <c r="AP296" s="5">
        <v>0</v>
      </c>
      <c r="AQ296" s="5">
        <v>0</v>
      </c>
      <c r="AR296" s="5">
        <v>0</v>
      </c>
      <c r="AS296" s="5">
        <v>0</v>
      </c>
      <c r="AT296" s="5">
        <v>0</v>
      </c>
      <c r="AU296" s="5">
        <v>0</v>
      </c>
      <c r="AV296" s="5">
        <v>0</v>
      </c>
      <c r="AW296" s="5">
        <v>0</v>
      </c>
      <c r="AX296" s="5">
        <v>0</v>
      </c>
      <c r="AY296" s="5">
        <v>0</v>
      </c>
      <c r="AZ296" s="5">
        <v>0</v>
      </c>
      <c r="BA296" s="5">
        <v>0</v>
      </c>
      <c r="BB296" s="5">
        <v>0</v>
      </c>
      <c r="BC296" s="5">
        <v>0</v>
      </c>
      <c r="BD296" s="5">
        <v>0</v>
      </c>
      <c r="BE296" s="5">
        <v>0</v>
      </c>
      <c r="BF296" s="5">
        <v>0</v>
      </c>
      <c r="BG296" s="5">
        <v>0</v>
      </c>
      <c r="BH296" s="5">
        <v>0</v>
      </c>
      <c r="BI296" s="5">
        <v>0</v>
      </c>
      <c r="BJ296" s="5">
        <v>0</v>
      </c>
      <c r="BK296" s="5">
        <v>0</v>
      </c>
      <c r="BL296" s="5">
        <v>0</v>
      </c>
      <c r="BM296" s="5">
        <v>0</v>
      </c>
      <c r="BN296" s="5">
        <v>0</v>
      </c>
      <c r="BO296" s="5">
        <v>0</v>
      </c>
      <c r="BP296" s="5">
        <v>0</v>
      </c>
      <c r="BQ296" s="5">
        <v>0</v>
      </c>
      <c r="BR296" s="5">
        <v>0</v>
      </c>
      <c r="BS296" s="5">
        <v>0</v>
      </c>
      <c r="BT296" s="5">
        <v>0</v>
      </c>
    </row>
    <row r="297" spans="2:72" x14ac:dyDescent="0.25">
      <c r="B297" s="1" t="s">
        <v>44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f>-AC266*$C$252/2</f>
        <v>-1.2715657552083334E-2</v>
      </c>
      <c r="AB297" s="5">
        <f>AC262-AC264/2</f>
        <v>0.551849365234375</v>
      </c>
      <c r="AC297" s="5">
        <v>0</v>
      </c>
      <c r="AD297" s="5">
        <f>-2*AC262-AC266*$C$252+$C$250*AC262*$E$256</f>
        <v>-1.0979651934014538</v>
      </c>
      <c r="AE297" s="5">
        <f>AC266*$C$252/2</f>
        <v>1.2715657552083334E-2</v>
      </c>
      <c r="AF297" s="5">
        <f>AC262+AC264/2</f>
        <v>0.520904541015625</v>
      </c>
      <c r="AG297" s="5">
        <v>0</v>
      </c>
      <c r="AH297" s="5">
        <v>0</v>
      </c>
      <c r="AI297" s="5">
        <v>0</v>
      </c>
      <c r="AJ297" s="5">
        <v>0</v>
      </c>
      <c r="AK297" s="5">
        <v>0</v>
      </c>
      <c r="AL297" s="5">
        <v>0</v>
      </c>
      <c r="AM297" s="5">
        <v>0</v>
      </c>
      <c r="AN297" s="5">
        <v>0</v>
      </c>
      <c r="AO297" s="5">
        <v>0</v>
      </c>
      <c r="AP297" s="5">
        <v>0</v>
      </c>
      <c r="AQ297" s="5">
        <v>0</v>
      </c>
      <c r="AR297" s="5">
        <v>0</v>
      </c>
      <c r="AS297" s="5">
        <v>0</v>
      </c>
      <c r="AT297" s="5">
        <v>0</v>
      </c>
      <c r="AU297" s="5">
        <v>0</v>
      </c>
      <c r="AV297" s="5">
        <v>0</v>
      </c>
      <c r="AW297" s="5">
        <v>0</v>
      </c>
      <c r="AX297" s="5">
        <v>0</v>
      </c>
      <c r="AY297" s="5">
        <v>0</v>
      </c>
      <c r="AZ297" s="5">
        <v>0</v>
      </c>
      <c r="BA297" s="5">
        <v>0</v>
      </c>
      <c r="BB297" s="5">
        <v>0</v>
      </c>
      <c r="BC297" s="5">
        <v>0</v>
      </c>
      <c r="BD297" s="5">
        <v>0</v>
      </c>
      <c r="BE297" s="5">
        <v>0</v>
      </c>
      <c r="BF297" s="5">
        <v>0</v>
      </c>
      <c r="BG297" s="5">
        <v>0</v>
      </c>
      <c r="BH297" s="5">
        <v>0</v>
      </c>
      <c r="BI297" s="5">
        <v>0</v>
      </c>
      <c r="BJ297" s="5">
        <v>0</v>
      </c>
      <c r="BK297" s="5">
        <v>0</v>
      </c>
      <c r="BL297" s="5">
        <v>0</v>
      </c>
      <c r="BM297" s="5">
        <v>0</v>
      </c>
      <c r="BN297" s="5">
        <v>0</v>
      </c>
      <c r="BO297" s="5">
        <v>0</v>
      </c>
      <c r="BP297" s="5">
        <v>0</v>
      </c>
      <c r="BQ297" s="5">
        <v>0</v>
      </c>
      <c r="BR297" s="5">
        <v>0</v>
      </c>
      <c r="BS297" s="5">
        <v>0</v>
      </c>
      <c r="BT297" s="5">
        <v>0</v>
      </c>
    </row>
    <row r="298" spans="2:72" x14ac:dyDescent="0.25">
      <c r="B298" s="1" t="s">
        <v>49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5">
        <f>-AE268*$C$252/2+AE266*$C$252</f>
        <v>2.5186783228165064E-2</v>
      </c>
      <c r="AD298" s="5">
        <f>AE266*$C$252/2</f>
        <v>1.247112567608173E-2</v>
      </c>
      <c r="AE298" s="5">
        <f>-2*AE266*$C$252+AE266*$C$256</f>
        <v>-4.9852580123568031E-2</v>
      </c>
      <c r="AF298" s="5">
        <f>-AE268*$C$252</f>
        <v>4.8906375200320513E-4</v>
      </c>
      <c r="AG298" s="5">
        <f>AE268*$C$252/2+AE266*$C$252</f>
        <v>2.4697719476161856E-2</v>
      </c>
      <c r="AH298" s="5">
        <f>-AE266*$C$252/2</f>
        <v>-1.247112567608173E-2</v>
      </c>
      <c r="AI298" s="5">
        <v>0</v>
      </c>
      <c r="AJ298" s="5">
        <v>0</v>
      </c>
      <c r="AK298" s="5">
        <v>0</v>
      </c>
      <c r="AL298" s="5">
        <v>0</v>
      </c>
      <c r="AM298" s="5">
        <v>0</v>
      </c>
      <c r="AN298" s="5">
        <v>0</v>
      </c>
      <c r="AO298" s="5">
        <v>0</v>
      </c>
      <c r="AP298" s="5">
        <v>0</v>
      </c>
      <c r="AQ298" s="5">
        <v>0</v>
      </c>
      <c r="AR298" s="5">
        <v>0</v>
      </c>
      <c r="AS298" s="5">
        <v>0</v>
      </c>
      <c r="AT298" s="5">
        <v>0</v>
      </c>
      <c r="AU298" s="5">
        <v>0</v>
      </c>
      <c r="AV298" s="5">
        <v>0</v>
      </c>
      <c r="AW298" s="5">
        <v>0</v>
      </c>
      <c r="AX298" s="5">
        <v>0</v>
      </c>
      <c r="AY298" s="5">
        <v>0</v>
      </c>
      <c r="AZ298" s="5">
        <v>0</v>
      </c>
      <c r="BA298" s="5">
        <v>0</v>
      </c>
      <c r="BB298" s="5">
        <v>0</v>
      </c>
      <c r="BC298" s="5">
        <v>0</v>
      </c>
      <c r="BD298" s="5">
        <v>0</v>
      </c>
      <c r="BE298" s="5">
        <v>0</v>
      </c>
      <c r="BF298" s="5">
        <v>0</v>
      </c>
      <c r="BG298" s="5">
        <v>0</v>
      </c>
      <c r="BH298" s="5">
        <v>0</v>
      </c>
      <c r="BI298" s="5">
        <v>0</v>
      </c>
      <c r="BJ298" s="5">
        <v>0</v>
      </c>
      <c r="BK298" s="5">
        <v>0</v>
      </c>
      <c r="BL298" s="5">
        <v>0</v>
      </c>
      <c r="BM298" s="5">
        <v>0</v>
      </c>
      <c r="BN298" s="5">
        <v>0</v>
      </c>
      <c r="BO298" s="5">
        <v>0</v>
      </c>
      <c r="BP298" s="5">
        <v>0</v>
      </c>
      <c r="BQ298" s="5">
        <v>0</v>
      </c>
      <c r="BR298" s="5">
        <v>0</v>
      </c>
      <c r="BS298" s="5">
        <v>0</v>
      </c>
      <c r="BT298" s="5">
        <v>0</v>
      </c>
    </row>
    <row r="299" spans="2:72" x14ac:dyDescent="0.25">
      <c r="B299" s="1" t="s">
        <v>50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5">
        <f>-AE266*$C$252/2</f>
        <v>-1.247112567608173E-2</v>
      </c>
      <c r="AD299" s="5">
        <f>AE262-AE264/2</f>
        <v>0.52090644836425781</v>
      </c>
      <c r="AE299" s="5">
        <v>0</v>
      </c>
      <c r="AF299" s="5">
        <f>-2*AE262-AE266*$C$252+$C$250*AE262*$E$256</f>
        <v>-1.0367814887356226</v>
      </c>
      <c r="AG299" s="5">
        <f>AE266*$C$252/2</f>
        <v>1.247112567608173E-2</v>
      </c>
      <c r="AH299" s="5">
        <f>AE262+AE264/2</f>
        <v>0.49114036560058594</v>
      </c>
      <c r="AI299" s="5">
        <v>0</v>
      </c>
      <c r="AJ299" s="5">
        <v>0</v>
      </c>
      <c r="AK299" s="5">
        <v>0</v>
      </c>
      <c r="AL299" s="5">
        <v>0</v>
      </c>
      <c r="AM299" s="5">
        <v>0</v>
      </c>
      <c r="AN299" s="5">
        <v>0</v>
      </c>
      <c r="AO299" s="5">
        <v>0</v>
      </c>
      <c r="AP299" s="5">
        <v>0</v>
      </c>
      <c r="AQ299" s="5">
        <v>0</v>
      </c>
      <c r="AR299" s="5">
        <v>0</v>
      </c>
      <c r="AS299" s="5">
        <v>0</v>
      </c>
      <c r="AT299" s="5">
        <v>0</v>
      </c>
      <c r="AU299" s="5">
        <v>0</v>
      </c>
      <c r="AV299" s="5">
        <v>0</v>
      </c>
      <c r="AW299" s="5">
        <v>0</v>
      </c>
      <c r="AX299" s="5">
        <v>0</v>
      </c>
      <c r="AY299" s="5">
        <v>0</v>
      </c>
      <c r="AZ299" s="5">
        <v>0</v>
      </c>
      <c r="BA299" s="5">
        <v>0</v>
      </c>
      <c r="BB299" s="5">
        <v>0</v>
      </c>
      <c r="BC299" s="5">
        <v>0</v>
      </c>
      <c r="BD299" s="5">
        <v>0</v>
      </c>
      <c r="BE299" s="5">
        <v>0</v>
      </c>
      <c r="BF299" s="5">
        <v>0</v>
      </c>
      <c r="BG299" s="5">
        <v>0</v>
      </c>
      <c r="BH299" s="5">
        <v>0</v>
      </c>
      <c r="BI299" s="5">
        <v>0</v>
      </c>
      <c r="BJ299" s="5">
        <v>0</v>
      </c>
      <c r="BK299" s="5">
        <v>0</v>
      </c>
      <c r="BL299" s="5">
        <v>0</v>
      </c>
      <c r="BM299" s="5">
        <v>0</v>
      </c>
      <c r="BN299" s="5">
        <v>0</v>
      </c>
      <c r="BO299" s="5">
        <v>0</v>
      </c>
      <c r="BP299" s="5">
        <v>0</v>
      </c>
      <c r="BQ299" s="5">
        <v>0</v>
      </c>
      <c r="BR299" s="5">
        <v>0</v>
      </c>
      <c r="BS299" s="5">
        <v>0</v>
      </c>
      <c r="BT299" s="5">
        <v>0</v>
      </c>
    </row>
    <row r="300" spans="2:72" x14ac:dyDescent="0.25">
      <c r="B300" s="1" t="s">
        <v>51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5">
        <v>0</v>
      </c>
      <c r="AD300" s="5">
        <v>0</v>
      </c>
      <c r="AE300" s="5">
        <f>-AG268*$C$252/2+AG266*$C$252</f>
        <v>2.469771947616186E-2</v>
      </c>
      <c r="AF300" s="5">
        <f>AG266*$C$252/2</f>
        <v>1.2226593800080128E-2</v>
      </c>
      <c r="AG300" s="5">
        <f>-2*AG266*$C$252+AG266*$C$256</f>
        <v>-4.887507855251768E-2</v>
      </c>
      <c r="AH300" s="5">
        <f>-AG268*$C$252</f>
        <v>4.8906375200320513E-4</v>
      </c>
      <c r="AI300" s="5">
        <f>AG268*$C$252/2+AG266*$C$252</f>
        <v>2.4208655724158652E-2</v>
      </c>
      <c r="AJ300" s="5">
        <f>-AG266*$C$252/2</f>
        <v>-1.2226593800080128E-2</v>
      </c>
      <c r="AK300" s="5">
        <v>0</v>
      </c>
      <c r="AL300" s="5">
        <v>0</v>
      </c>
      <c r="AM300" s="5">
        <v>0</v>
      </c>
      <c r="AN300" s="5">
        <v>0</v>
      </c>
      <c r="AO300" s="5">
        <v>0</v>
      </c>
      <c r="AP300" s="5">
        <v>0</v>
      </c>
      <c r="AQ300" s="5">
        <v>0</v>
      </c>
      <c r="AR300" s="5">
        <v>0</v>
      </c>
      <c r="AS300" s="5">
        <v>0</v>
      </c>
      <c r="AT300" s="5">
        <v>0</v>
      </c>
      <c r="AU300" s="5">
        <v>0</v>
      </c>
      <c r="AV300" s="5">
        <v>0</v>
      </c>
      <c r="AW300" s="5">
        <v>0</v>
      </c>
      <c r="AX300" s="5">
        <v>0</v>
      </c>
      <c r="AY300" s="5">
        <v>0</v>
      </c>
      <c r="AZ300" s="5">
        <v>0</v>
      </c>
      <c r="BA300" s="5">
        <v>0</v>
      </c>
      <c r="BB300" s="5">
        <v>0</v>
      </c>
      <c r="BC300" s="5">
        <v>0</v>
      </c>
      <c r="BD300" s="5">
        <v>0</v>
      </c>
      <c r="BE300" s="5">
        <v>0</v>
      </c>
      <c r="BF300" s="5">
        <v>0</v>
      </c>
      <c r="BG300" s="5">
        <v>0</v>
      </c>
      <c r="BH300" s="5">
        <v>0</v>
      </c>
      <c r="BI300" s="5">
        <v>0</v>
      </c>
      <c r="BJ300" s="5">
        <v>0</v>
      </c>
      <c r="BK300" s="5">
        <v>0</v>
      </c>
      <c r="BL300" s="5">
        <v>0</v>
      </c>
      <c r="BM300" s="5">
        <v>0</v>
      </c>
      <c r="BN300" s="5">
        <v>0</v>
      </c>
      <c r="BO300" s="5">
        <v>0</v>
      </c>
      <c r="BP300" s="5">
        <v>0</v>
      </c>
      <c r="BQ300" s="5">
        <v>0</v>
      </c>
      <c r="BR300" s="5">
        <v>0</v>
      </c>
      <c r="BS300" s="5">
        <v>0</v>
      </c>
      <c r="BT300" s="5">
        <v>0</v>
      </c>
    </row>
    <row r="301" spans="2:72" x14ac:dyDescent="0.25">
      <c r="B301" s="1" t="s">
        <v>52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5">
        <v>0</v>
      </c>
      <c r="AD301" s="5">
        <v>0</v>
      </c>
      <c r="AE301" s="5">
        <f>-AG266*$C$252/2</f>
        <v>-1.2226593800080128E-2</v>
      </c>
      <c r="AF301" s="5">
        <f>AG262-AG264/2</f>
        <v>0.49114227294921875</v>
      </c>
      <c r="AG301" s="5">
        <v>0</v>
      </c>
      <c r="AH301" s="5">
        <f>-2*AG262-AG266*$C$252+$C$250*AG262*$E$256</f>
        <v>-0.97793189995764251</v>
      </c>
      <c r="AI301" s="5">
        <f>AG266*$C$252/2</f>
        <v>1.2226593800080128E-2</v>
      </c>
      <c r="AJ301" s="5">
        <f>AG262+AG264/2</f>
        <v>0.46253204345703125</v>
      </c>
      <c r="AK301" s="5">
        <v>0</v>
      </c>
      <c r="AL301" s="5">
        <v>0</v>
      </c>
      <c r="AM301" s="5">
        <v>0</v>
      </c>
      <c r="AN301" s="5">
        <v>0</v>
      </c>
      <c r="AO301" s="5">
        <v>0</v>
      </c>
      <c r="AP301" s="5">
        <v>0</v>
      </c>
      <c r="AQ301" s="5">
        <v>0</v>
      </c>
      <c r="AR301" s="5">
        <v>0</v>
      </c>
      <c r="AS301" s="5">
        <v>0</v>
      </c>
      <c r="AT301" s="5">
        <v>0</v>
      </c>
      <c r="AU301" s="5">
        <v>0</v>
      </c>
      <c r="AV301" s="5">
        <v>0</v>
      </c>
      <c r="AW301" s="5">
        <v>0</v>
      </c>
      <c r="AX301" s="5">
        <v>0</v>
      </c>
      <c r="AY301" s="5">
        <v>0</v>
      </c>
      <c r="AZ301" s="5">
        <v>0</v>
      </c>
      <c r="BA301" s="5">
        <v>0</v>
      </c>
      <c r="BB301" s="5">
        <v>0</v>
      </c>
      <c r="BC301" s="5">
        <v>0</v>
      </c>
      <c r="BD301" s="5">
        <v>0</v>
      </c>
      <c r="BE301" s="5">
        <v>0</v>
      </c>
      <c r="BF301" s="5">
        <v>0</v>
      </c>
      <c r="BG301" s="5">
        <v>0</v>
      </c>
      <c r="BH301" s="5">
        <v>0</v>
      </c>
      <c r="BI301" s="5">
        <v>0</v>
      </c>
      <c r="BJ301" s="5">
        <v>0</v>
      </c>
      <c r="BK301" s="5">
        <v>0</v>
      </c>
      <c r="BL301" s="5">
        <v>0</v>
      </c>
      <c r="BM301" s="5">
        <v>0</v>
      </c>
      <c r="BN301" s="5">
        <v>0</v>
      </c>
      <c r="BO301" s="5">
        <v>0</v>
      </c>
      <c r="BP301" s="5">
        <v>0</v>
      </c>
      <c r="BQ301" s="5">
        <v>0</v>
      </c>
      <c r="BR301" s="5">
        <v>0</v>
      </c>
      <c r="BS301" s="5">
        <v>0</v>
      </c>
      <c r="BT301" s="5">
        <v>0</v>
      </c>
    </row>
    <row r="302" spans="2:72" x14ac:dyDescent="0.25">
      <c r="B302" s="1" t="s">
        <v>53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5">
        <v>0</v>
      </c>
      <c r="AD302" s="5">
        <v>0</v>
      </c>
      <c r="AE302" s="5">
        <v>0</v>
      </c>
      <c r="AF302" s="5">
        <v>0</v>
      </c>
      <c r="AG302" s="5">
        <f>-AI268*$C$252/2+AI266*$C$252</f>
        <v>2.4208655724158656E-2</v>
      </c>
      <c r="AH302" s="5">
        <f>AI266*$C$252/2</f>
        <v>1.1982061924078526E-2</v>
      </c>
      <c r="AI302" s="5">
        <f>-2*AI266*$C$252+AI266*$C$256</f>
        <v>-4.7897576981467328E-2</v>
      </c>
      <c r="AJ302" s="5">
        <f>-AI268*$C$252</f>
        <v>4.8906375200320513E-4</v>
      </c>
      <c r="AK302" s="5">
        <f>AI268*$C$252/2+AI266*$C$252</f>
        <v>2.3719591972155448E-2</v>
      </c>
      <c r="AL302" s="5">
        <f>-AI266*$C$252/2</f>
        <v>-1.1982061924078526E-2</v>
      </c>
      <c r="AM302" s="5">
        <v>0</v>
      </c>
      <c r="AN302" s="5">
        <v>0</v>
      </c>
      <c r="AO302" s="5">
        <v>0</v>
      </c>
      <c r="AP302" s="5">
        <v>0</v>
      </c>
      <c r="AQ302" s="5">
        <v>0</v>
      </c>
      <c r="AR302" s="5">
        <v>0</v>
      </c>
      <c r="AS302" s="5">
        <v>0</v>
      </c>
      <c r="AT302" s="5">
        <v>0</v>
      </c>
      <c r="AU302" s="5">
        <v>0</v>
      </c>
      <c r="AV302" s="5">
        <v>0</v>
      </c>
      <c r="AW302" s="5">
        <v>0</v>
      </c>
      <c r="AX302" s="5">
        <v>0</v>
      </c>
      <c r="AY302" s="5">
        <v>0</v>
      </c>
      <c r="AZ302" s="5">
        <v>0</v>
      </c>
      <c r="BA302" s="5">
        <v>0</v>
      </c>
      <c r="BB302" s="5">
        <v>0</v>
      </c>
      <c r="BC302" s="5">
        <v>0</v>
      </c>
      <c r="BD302" s="5">
        <v>0</v>
      </c>
      <c r="BE302" s="5">
        <v>0</v>
      </c>
      <c r="BF302" s="5">
        <v>0</v>
      </c>
      <c r="BG302" s="5">
        <v>0</v>
      </c>
      <c r="BH302" s="5">
        <v>0</v>
      </c>
      <c r="BI302" s="5">
        <v>0</v>
      </c>
      <c r="BJ302" s="5">
        <v>0</v>
      </c>
      <c r="BK302" s="5">
        <v>0</v>
      </c>
      <c r="BL302" s="5">
        <v>0</v>
      </c>
      <c r="BM302" s="5">
        <v>0</v>
      </c>
      <c r="BN302" s="5">
        <v>0</v>
      </c>
      <c r="BO302" s="5">
        <v>0</v>
      </c>
      <c r="BP302" s="5">
        <v>0</v>
      </c>
      <c r="BQ302" s="5">
        <v>0</v>
      </c>
      <c r="BR302" s="5">
        <v>0</v>
      </c>
      <c r="BS302" s="5">
        <v>0</v>
      </c>
      <c r="BT302" s="5">
        <v>0</v>
      </c>
    </row>
    <row r="303" spans="2:72" x14ac:dyDescent="0.25">
      <c r="B303" s="1" t="s">
        <v>54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5">
        <v>0</v>
      </c>
      <c r="AD303" s="5">
        <v>0</v>
      </c>
      <c r="AE303" s="5">
        <v>0</v>
      </c>
      <c r="AF303" s="5">
        <v>0</v>
      </c>
      <c r="AG303" s="5">
        <f>-AI266*$C$252/2</f>
        <v>-1.1982061924078526E-2</v>
      </c>
      <c r="AH303" s="5">
        <f>AI262-AI264/2</f>
        <v>0.46253395080566406</v>
      </c>
      <c r="AI303" s="5">
        <v>0</v>
      </c>
      <c r="AJ303" s="5">
        <f>-2*AI262-AI266*$C$252+$C$250*AI262*$E$256</f>
        <v>-0.92137066008932056</v>
      </c>
      <c r="AK303" s="5">
        <f>AI266*$C$252/2</f>
        <v>1.1982061924078526E-2</v>
      </c>
      <c r="AL303" s="5">
        <f>AI262+AI264/2</f>
        <v>0.43505668640136719</v>
      </c>
      <c r="AM303" s="5">
        <v>0</v>
      </c>
      <c r="AN303" s="5">
        <v>0</v>
      </c>
      <c r="AO303" s="5">
        <v>0</v>
      </c>
      <c r="AP303" s="5">
        <v>0</v>
      </c>
      <c r="AQ303" s="5">
        <v>0</v>
      </c>
      <c r="AR303" s="5">
        <v>0</v>
      </c>
      <c r="AS303" s="5">
        <v>0</v>
      </c>
      <c r="AT303" s="5">
        <v>0</v>
      </c>
      <c r="AU303" s="5">
        <v>0</v>
      </c>
      <c r="AV303" s="5">
        <v>0</v>
      </c>
      <c r="AW303" s="5">
        <v>0</v>
      </c>
      <c r="AX303" s="5">
        <v>0</v>
      </c>
      <c r="AY303" s="5">
        <v>0</v>
      </c>
      <c r="AZ303" s="5">
        <v>0</v>
      </c>
      <c r="BA303" s="5">
        <v>0</v>
      </c>
      <c r="BB303" s="5">
        <v>0</v>
      </c>
      <c r="BC303" s="5">
        <v>0</v>
      </c>
      <c r="BD303" s="5">
        <v>0</v>
      </c>
      <c r="BE303" s="5">
        <v>0</v>
      </c>
      <c r="BF303" s="5">
        <v>0</v>
      </c>
      <c r="BG303" s="5">
        <v>0</v>
      </c>
      <c r="BH303" s="5">
        <v>0</v>
      </c>
      <c r="BI303" s="5">
        <v>0</v>
      </c>
      <c r="BJ303" s="5">
        <v>0</v>
      </c>
      <c r="BK303" s="5">
        <v>0</v>
      </c>
      <c r="BL303" s="5">
        <v>0</v>
      </c>
      <c r="BM303" s="5">
        <v>0</v>
      </c>
      <c r="BN303" s="5">
        <v>0</v>
      </c>
      <c r="BO303" s="5">
        <v>0</v>
      </c>
      <c r="BP303" s="5">
        <v>0</v>
      </c>
      <c r="BQ303" s="5">
        <v>0</v>
      </c>
      <c r="BR303" s="5">
        <v>0</v>
      </c>
      <c r="BS303" s="5">
        <v>0</v>
      </c>
      <c r="BT303" s="5">
        <v>0</v>
      </c>
    </row>
    <row r="304" spans="2:72" x14ac:dyDescent="0.25">
      <c r="B304" s="1" t="s">
        <v>55</v>
      </c>
      <c r="C304" s="5">
        <v>0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5">
        <v>0</v>
      </c>
      <c r="AD304" s="5">
        <v>0</v>
      </c>
      <c r="AE304" s="5">
        <v>0</v>
      </c>
      <c r="AF304" s="5">
        <v>0</v>
      </c>
      <c r="AG304" s="5">
        <v>0</v>
      </c>
      <c r="AH304" s="5">
        <v>0</v>
      </c>
      <c r="AI304" s="5">
        <f>-AK268*$C$252/2+AK266*$C$252</f>
        <v>2.3719591972155452E-2</v>
      </c>
      <c r="AJ304" s="5">
        <f>AK266*$C$252/2</f>
        <v>1.1737530048076924E-2</v>
      </c>
      <c r="AK304" s="5">
        <f>-2*AK266*$C$252+AK266*$C$256</f>
        <v>-4.6920075410416977E-2</v>
      </c>
      <c r="AL304" s="5">
        <f>-AK268*$C$252</f>
        <v>4.8906375200320513E-4</v>
      </c>
      <c r="AM304" s="5">
        <f>AK268*$C$252/2+AK266*$C$252</f>
        <v>2.3230528220152244E-2</v>
      </c>
      <c r="AN304" s="5">
        <f>-AK266*$C$252/2</f>
        <v>-1.1737530048076924E-2</v>
      </c>
      <c r="AO304" s="5">
        <v>0</v>
      </c>
      <c r="AP304" s="5">
        <v>0</v>
      </c>
      <c r="AQ304" s="5">
        <v>0</v>
      </c>
      <c r="AR304" s="5">
        <v>0</v>
      </c>
      <c r="AS304" s="5">
        <v>0</v>
      </c>
      <c r="AT304" s="5">
        <v>0</v>
      </c>
      <c r="AU304" s="5">
        <v>0</v>
      </c>
      <c r="AV304" s="5">
        <v>0</v>
      </c>
      <c r="AW304" s="5">
        <v>0</v>
      </c>
      <c r="AX304" s="5">
        <v>0</v>
      </c>
      <c r="AY304" s="5">
        <v>0</v>
      </c>
      <c r="AZ304" s="5">
        <v>0</v>
      </c>
      <c r="BA304" s="5">
        <v>0</v>
      </c>
      <c r="BB304" s="5">
        <v>0</v>
      </c>
      <c r="BC304" s="5">
        <v>0</v>
      </c>
      <c r="BD304" s="5">
        <v>0</v>
      </c>
      <c r="BE304" s="5">
        <v>0</v>
      </c>
      <c r="BF304" s="5">
        <v>0</v>
      </c>
      <c r="BG304" s="5">
        <v>0</v>
      </c>
      <c r="BH304" s="5">
        <v>0</v>
      </c>
      <c r="BI304" s="5">
        <v>0</v>
      </c>
      <c r="BJ304" s="5">
        <v>0</v>
      </c>
      <c r="BK304" s="5">
        <v>0</v>
      </c>
      <c r="BL304" s="5">
        <v>0</v>
      </c>
      <c r="BM304" s="5">
        <v>0</v>
      </c>
      <c r="BN304" s="5">
        <v>0</v>
      </c>
      <c r="BO304" s="5">
        <v>0</v>
      </c>
      <c r="BP304" s="5">
        <v>0</v>
      </c>
      <c r="BQ304" s="5">
        <v>0</v>
      </c>
      <c r="BR304" s="5">
        <v>0</v>
      </c>
      <c r="BS304" s="5">
        <v>0</v>
      </c>
      <c r="BT304" s="5">
        <v>0</v>
      </c>
    </row>
    <row r="305" spans="2:72" x14ac:dyDescent="0.25">
      <c r="B305" s="1" t="s">
        <v>56</v>
      </c>
      <c r="C305" s="5">
        <v>0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5">
        <v>0</v>
      </c>
      <c r="AF305" s="5">
        <v>0</v>
      </c>
      <c r="AG305" s="5">
        <v>0</v>
      </c>
      <c r="AH305" s="5">
        <v>0</v>
      </c>
      <c r="AI305" s="5">
        <f>-AK266*$C$252/2</f>
        <v>-1.1737530048076924E-2</v>
      </c>
      <c r="AJ305" s="5">
        <f>AK262-AK264/2</f>
        <v>0.43505859375</v>
      </c>
      <c r="AK305" s="5">
        <v>0</v>
      </c>
      <c r="AL305" s="5">
        <f>-2*AK262-AK266*$C$252+$C$250*AK262*$E$256</f>
        <v>-0.86705200215246336</v>
      </c>
      <c r="AM305" s="5">
        <f>AK266*$C$252/2</f>
        <v>1.1737530048076924E-2</v>
      </c>
      <c r="AN305" s="5">
        <f>AK262+AK264/2</f>
        <v>0.40869140625</v>
      </c>
      <c r="AO305" s="5">
        <v>0</v>
      </c>
      <c r="AP305" s="5">
        <v>0</v>
      </c>
      <c r="AQ305" s="5">
        <v>0</v>
      </c>
      <c r="AR305" s="5">
        <v>0</v>
      </c>
      <c r="AS305" s="5">
        <v>0</v>
      </c>
      <c r="AT305" s="5">
        <v>0</v>
      </c>
      <c r="AU305" s="5">
        <v>0</v>
      </c>
      <c r="AV305" s="5">
        <v>0</v>
      </c>
      <c r="AW305" s="5">
        <v>0</v>
      </c>
      <c r="AX305" s="5">
        <v>0</v>
      </c>
      <c r="AY305" s="5">
        <v>0</v>
      </c>
      <c r="AZ305" s="5">
        <v>0</v>
      </c>
      <c r="BA305" s="5">
        <v>0</v>
      </c>
      <c r="BB305" s="5">
        <v>0</v>
      </c>
      <c r="BC305" s="5">
        <v>0</v>
      </c>
      <c r="BD305" s="5">
        <v>0</v>
      </c>
      <c r="BE305" s="5">
        <v>0</v>
      </c>
      <c r="BF305" s="5">
        <v>0</v>
      </c>
      <c r="BG305" s="5">
        <v>0</v>
      </c>
      <c r="BH305" s="5">
        <v>0</v>
      </c>
      <c r="BI305" s="5">
        <v>0</v>
      </c>
      <c r="BJ305" s="5">
        <v>0</v>
      </c>
      <c r="BK305" s="5">
        <v>0</v>
      </c>
      <c r="BL305" s="5">
        <v>0</v>
      </c>
      <c r="BM305" s="5">
        <v>0</v>
      </c>
      <c r="BN305" s="5">
        <v>0</v>
      </c>
      <c r="BO305" s="5">
        <v>0</v>
      </c>
      <c r="BP305" s="5">
        <v>0</v>
      </c>
      <c r="BQ305" s="5">
        <v>0</v>
      </c>
      <c r="BR305" s="5">
        <v>0</v>
      </c>
      <c r="BS305" s="5">
        <v>0</v>
      </c>
      <c r="BT305" s="5">
        <v>0</v>
      </c>
    </row>
    <row r="306" spans="2:72" x14ac:dyDescent="0.25">
      <c r="B306" s="1" t="s">
        <v>96</v>
      </c>
      <c r="C306" s="5">
        <v>0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5">
        <v>0</v>
      </c>
      <c r="AF306" s="5">
        <v>0</v>
      </c>
      <c r="AG306" s="5">
        <v>0</v>
      </c>
      <c r="AH306" s="5">
        <v>0</v>
      </c>
      <c r="AI306" s="5">
        <v>0</v>
      </c>
      <c r="AJ306" s="5">
        <v>0</v>
      </c>
      <c r="AK306" s="5">
        <f>-AM268*$C$252/2+AM266*$C$252</f>
        <v>2.3230528220152244E-2</v>
      </c>
      <c r="AL306" s="5">
        <f>AM266*$C$252/2</f>
        <v>1.149299817207532E-2</v>
      </c>
      <c r="AM306" s="5">
        <f>-2*AM266*$C$252+AM266*$C$256</f>
        <v>-4.5942573839366618E-2</v>
      </c>
      <c r="AN306" s="5">
        <f>-AM268*$C$252</f>
        <v>4.8906375200320513E-4</v>
      </c>
      <c r="AO306" s="5">
        <f>AM268*$C$252/2+AM266*$C$252</f>
        <v>2.2741464468149036E-2</v>
      </c>
      <c r="AP306" s="5">
        <f>-AM266*$C$252/2</f>
        <v>-1.149299817207532E-2</v>
      </c>
      <c r="AQ306" s="5">
        <v>0</v>
      </c>
      <c r="AR306" s="5">
        <v>0</v>
      </c>
      <c r="AS306" s="5">
        <v>0</v>
      </c>
      <c r="AT306" s="5">
        <v>0</v>
      </c>
      <c r="AU306" s="5">
        <v>0</v>
      </c>
      <c r="AV306" s="5">
        <v>0</v>
      </c>
      <c r="AW306" s="5">
        <v>0</v>
      </c>
      <c r="AX306" s="5">
        <v>0</v>
      </c>
      <c r="AY306" s="5">
        <v>0</v>
      </c>
      <c r="AZ306" s="5">
        <v>0</v>
      </c>
      <c r="BA306" s="5">
        <v>0</v>
      </c>
      <c r="BB306" s="5">
        <v>0</v>
      </c>
      <c r="BC306" s="5">
        <v>0</v>
      </c>
      <c r="BD306" s="5">
        <v>0</v>
      </c>
      <c r="BE306" s="5">
        <v>0</v>
      </c>
      <c r="BF306" s="5">
        <v>0</v>
      </c>
      <c r="BG306" s="5">
        <v>0</v>
      </c>
      <c r="BH306" s="5">
        <v>0</v>
      </c>
      <c r="BI306" s="5">
        <v>0</v>
      </c>
      <c r="BJ306" s="5">
        <v>0</v>
      </c>
      <c r="BK306" s="5">
        <v>0</v>
      </c>
      <c r="BL306" s="5">
        <v>0</v>
      </c>
      <c r="BM306" s="5">
        <v>0</v>
      </c>
      <c r="BN306" s="5">
        <v>0</v>
      </c>
      <c r="BO306" s="5">
        <v>0</v>
      </c>
      <c r="BP306" s="5">
        <v>0</v>
      </c>
      <c r="BQ306" s="5">
        <v>0</v>
      </c>
      <c r="BR306" s="5">
        <v>0</v>
      </c>
      <c r="BS306" s="5">
        <v>0</v>
      </c>
      <c r="BT306" s="5">
        <v>0</v>
      </c>
    </row>
    <row r="307" spans="2:72" x14ac:dyDescent="0.25">
      <c r="B307" s="1" t="s">
        <v>97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5">
        <v>0</v>
      </c>
      <c r="AF307" s="5">
        <v>0</v>
      </c>
      <c r="AG307" s="5">
        <v>0</v>
      </c>
      <c r="AH307" s="5">
        <v>0</v>
      </c>
      <c r="AI307" s="5">
        <v>0</v>
      </c>
      <c r="AJ307" s="5">
        <v>0</v>
      </c>
      <c r="AK307" s="5">
        <f>-AM266*$C$252/2</f>
        <v>-1.149299817207532E-2</v>
      </c>
      <c r="AL307" s="5">
        <f>AM262-AM264/2</f>
        <v>0.40869331359863281</v>
      </c>
      <c r="AM307" s="5">
        <v>0</v>
      </c>
      <c r="AN307" s="5">
        <f>-2*AM262-AM266*$C$252+$C$250*AM262*$E$256</f>
        <v>-0.81493015916887779</v>
      </c>
      <c r="AO307" s="5">
        <f>AM266*$C$252/2</f>
        <v>1.149299817207532E-2</v>
      </c>
      <c r="AP307" s="5">
        <f>AM262+AM264/2</f>
        <v>0.38341331481933594</v>
      </c>
      <c r="AQ307" s="5">
        <v>0</v>
      </c>
      <c r="AR307" s="5">
        <v>0</v>
      </c>
      <c r="AS307" s="5">
        <v>0</v>
      </c>
      <c r="AT307" s="5">
        <v>0</v>
      </c>
      <c r="AU307" s="5">
        <v>0</v>
      </c>
      <c r="AV307" s="5">
        <v>0</v>
      </c>
      <c r="AW307" s="5">
        <v>0</v>
      </c>
      <c r="AX307" s="5">
        <v>0</v>
      </c>
      <c r="AY307" s="5">
        <v>0</v>
      </c>
      <c r="AZ307" s="5">
        <v>0</v>
      </c>
      <c r="BA307" s="5">
        <v>0</v>
      </c>
      <c r="BB307" s="5">
        <v>0</v>
      </c>
      <c r="BC307" s="5">
        <v>0</v>
      </c>
      <c r="BD307" s="5">
        <v>0</v>
      </c>
      <c r="BE307" s="5">
        <v>0</v>
      </c>
      <c r="BF307" s="5">
        <v>0</v>
      </c>
      <c r="BG307" s="5">
        <v>0</v>
      </c>
      <c r="BH307" s="5">
        <v>0</v>
      </c>
      <c r="BI307" s="5">
        <v>0</v>
      </c>
      <c r="BJ307" s="5">
        <v>0</v>
      </c>
      <c r="BK307" s="5">
        <v>0</v>
      </c>
      <c r="BL307" s="5">
        <v>0</v>
      </c>
      <c r="BM307" s="5">
        <v>0</v>
      </c>
      <c r="BN307" s="5">
        <v>0</v>
      </c>
      <c r="BO307" s="5">
        <v>0</v>
      </c>
      <c r="BP307" s="5">
        <v>0</v>
      </c>
      <c r="BQ307" s="5">
        <v>0</v>
      </c>
      <c r="BR307" s="5">
        <v>0</v>
      </c>
      <c r="BS307" s="5">
        <v>0</v>
      </c>
      <c r="BT307" s="5">
        <v>0</v>
      </c>
    </row>
    <row r="308" spans="2:72" x14ac:dyDescent="0.25">
      <c r="B308" s="1" t="s">
        <v>98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5">
        <v>0</v>
      </c>
      <c r="AF308" s="5">
        <v>0</v>
      </c>
      <c r="AG308" s="5">
        <v>0</v>
      </c>
      <c r="AH308" s="5">
        <v>0</v>
      </c>
      <c r="AI308" s="5">
        <v>0</v>
      </c>
      <c r="AJ308" s="5">
        <v>0</v>
      </c>
      <c r="AK308" s="5">
        <v>0</v>
      </c>
      <c r="AL308" s="5">
        <v>0</v>
      </c>
      <c r="AM308" s="5">
        <f>-AO268*$C$252/2+AO266*$C$252</f>
        <v>2.274146446814904E-2</v>
      </c>
      <c r="AN308" s="5">
        <f>AO266*$C$252/2</f>
        <v>1.1248466296073718E-2</v>
      </c>
      <c r="AO308" s="5">
        <f>-2*AO266*$C$252+AO266*$C$256</f>
        <v>-4.4965072268316267E-2</v>
      </c>
      <c r="AP308" s="5">
        <f>-AO268*$C$252</f>
        <v>4.8906375200320513E-4</v>
      </c>
      <c r="AQ308" s="5">
        <f>AO268*$C$252/2+AO266*$C$252</f>
        <v>2.2252400716145832E-2</v>
      </c>
      <c r="AR308" s="5">
        <f>-AO266*$C$252/2</f>
        <v>-1.1248466296073718E-2</v>
      </c>
      <c r="AS308" s="5">
        <v>0</v>
      </c>
      <c r="AT308" s="5">
        <v>0</v>
      </c>
      <c r="AU308" s="5">
        <v>0</v>
      </c>
      <c r="AV308" s="5">
        <v>0</v>
      </c>
      <c r="AW308" s="5">
        <v>0</v>
      </c>
      <c r="AX308" s="5">
        <v>0</v>
      </c>
      <c r="AY308" s="5">
        <v>0</v>
      </c>
      <c r="AZ308" s="5">
        <v>0</v>
      </c>
      <c r="BA308" s="5">
        <v>0</v>
      </c>
      <c r="BB308" s="5">
        <v>0</v>
      </c>
      <c r="BC308" s="5">
        <v>0</v>
      </c>
      <c r="BD308" s="5">
        <v>0</v>
      </c>
      <c r="BE308" s="5">
        <v>0</v>
      </c>
      <c r="BF308" s="5">
        <v>0</v>
      </c>
      <c r="BG308" s="5">
        <v>0</v>
      </c>
      <c r="BH308" s="5">
        <v>0</v>
      </c>
      <c r="BI308" s="5">
        <v>0</v>
      </c>
      <c r="BJ308" s="5">
        <v>0</v>
      </c>
      <c r="BK308" s="5">
        <v>0</v>
      </c>
      <c r="BL308" s="5">
        <v>0</v>
      </c>
      <c r="BM308" s="5">
        <v>0</v>
      </c>
      <c r="BN308" s="5">
        <v>0</v>
      </c>
      <c r="BO308" s="5">
        <v>0</v>
      </c>
      <c r="BP308" s="5">
        <v>0</v>
      </c>
      <c r="BQ308" s="5">
        <v>0</v>
      </c>
      <c r="BR308" s="5">
        <v>0</v>
      </c>
      <c r="BS308" s="5">
        <v>0</v>
      </c>
      <c r="BT308" s="5">
        <v>0</v>
      </c>
    </row>
    <row r="309" spans="2:72" x14ac:dyDescent="0.25">
      <c r="B309" s="1" t="s">
        <v>99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5">
        <v>0</v>
      </c>
      <c r="AF309" s="5">
        <v>0</v>
      </c>
      <c r="AG309" s="5">
        <v>0</v>
      </c>
      <c r="AH309" s="5">
        <v>0</v>
      </c>
      <c r="AI309" s="5">
        <v>0</v>
      </c>
      <c r="AJ309" s="5">
        <v>0</v>
      </c>
      <c r="AK309" s="5">
        <v>0</v>
      </c>
      <c r="AL309" s="5">
        <v>0</v>
      </c>
      <c r="AM309" s="5">
        <f>-AO266*$C$252/2</f>
        <v>-1.1248466296073718E-2</v>
      </c>
      <c r="AN309" s="5">
        <f>AO262-AO264/2</f>
        <v>0.38341522216796875</v>
      </c>
      <c r="AO309" s="5">
        <v>0</v>
      </c>
      <c r="AP309" s="5">
        <f>-2*AO262-AO266*$C$252+$C$250*AO262*$E$256</f>
        <v>-0.76495936416037069</v>
      </c>
      <c r="AQ309" s="5">
        <f>AO266*$C$252/2</f>
        <v>1.1248466296073718E-2</v>
      </c>
      <c r="AR309" s="5">
        <f>AO262+AO264/2</f>
        <v>0.35919952392578125</v>
      </c>
      <c r="AS309" s="5">
        <v>0</v>
      </c>
      <c r="AT309" s="5">
        <v>0</v>
      </c>
      <c r="AU309" s="5">
        <v>0</v>
      </c>
      <c r="AV309" s="5">
        <v>0</v>
      </c>
      <c r="AW309" s="5">
        <v>0</v>
      </c>
      <c r="AX309" s="5">
        <v>0</v>
      </c>
      <c r="AY309" s="5">
        <v>0</v>
      </c>
      <c r="AZ309" s="5">
        <v>0</v>
      </c>
      <c r="BA309" s="5">
        <v>0</v>
      </c>
      <c r="BB309" s="5">
        <v>0</v>
      </c>
      <c r="BC309" s="5">
        <v>0</v>
      </c>
      <c r="BD309" s="5">
        <v>0</v>
      </c>
      <c r="BE309" s="5">
        <v>0</v>
      </c>
      <c r="BF309" s="5">
        <v>0</v>
      </c>
      <c r="BG309" s="5">
        <v>0</v>
      </c>
      <c r="BH309" s="5">
        <v>0</v>
      </c>
      <c r="BI309" s="5">
        <v>0</v>
      </c>
      <c r="BJ309" s="5">
        <v>0</v>
      </c>
      <c r="BK309" s="5">
        <v>0</v>
      </c>
      <c r="BL309" s="5">
        <v>0</v>
      </c>
      <c r="BM309" s="5">
        <v>0</v>
      </c>
      <c r="BN309" s="5">
        <v>0</v>
      </c>
      <c r="BO309" s="5">
        <v>0</v>
      </c>
      <c r="BP309" s="5">
        <v>0</v>
      </c>
      <c r="BQ309" s="5">
        <v>0</v>
      </c>
      <c r="BR309" s="5">
        <v>0</v>
      </c>
      <c r="BS309" s="5">
        <v>0</v>
      </c>
      <c r="BT309" s="5">
        <v>0</v>
      </c>
    </row>
    <row r="310" spans="2:72" x14ac:dyDescent="0.25">
      <c r="B310" s="1" t="s">
        <v>100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5">
        <v>0</v>
      </c>
      <c r="AF310" s="5">
        <v>0</v>
      </c>
      <c r="AG310" s="5">
        <v>0</v>
      </c>
      <c r="AH310" s="5">
        <v>0</v>
      </c>
      <c r="AI310" s="5">
        <v>0</v>
      </c>
      <c r="AJ310" s="5">
        <v>0</v>
      </c>
      <c r="AK310" s="5">
        <v>0</v>
      </c>
      <c r="AL310" s="5">
        <v>0</v>
      </c>
      <c r="AM310" s="5">
        <v>0</v>
      </c>
      <c r="AN310" s="5">
        <v>0</v>
      </c>
      <c r="AO310" s="5">
        <f>-AQ268*$C$252/2+AQ266*$C$252</f>
        <v>2.2252400716145836E-2</v>
      </c>
      <c r="AP310" s="5">
        <f>AQ266*$C$252/2</f>
        <v>1.1003934420072116E-2</v>
      </c>
      <c r="AQ310" s="5">
        <f>-2*AQ266*$C$252+AQ266*$C$256</f>
        <v>-4.3987570697265915E-2</v>
      </c>
      <c r="AR310" s="5">
        <f>-AQ268*$C$252</f>
        <v>4.8906375200320513E-4</v>
      </c>
      <c r="AS310" s="5">
        <f>AQ268*$C$252/2+AQ266*$C$252</f>
        <v>2.1763336964142628E-2</v>
      </c>
      <c r="AT310" s="5">
        <f>-AQ266*$C$252/2</f>
        <v>-1.1003934420072116E-2</v>
      </c>
      <c r="AU310" s="5">
        <v>0</v>
      </c>
      <c r="AV310" s="5">
        <v>0</v>
      </c>
      <c r="AW310" s="5">
        <v>0</v>
      </c>
      <c r="AX310" s="5">
        <v>0</v>
      </c>
      <c r="AY310" s="5">
        <v>0</v>
      </c>
      <c r="AZ310" s="5">
        <v>0</v>
      </c>
      <c r="BA310" s="5">
        <v>0</v>
      </c>
      <c r="BB310" s="5">
        <v>0</v>
      </c>
      <c r="BC310" s="5">
        <v>0</v>
      </c>
      <c r="BD310" s="5">
        <v>0</v>
      </c>
      <c r="BE310" s="5">
        <v>0</v>
      </c>
      <c r="BF310" s="5">
        <v>0</v>
      </c>
      <c r="BG310" s="5">
        <v>0</v>
      </c>
      <c r="BH310" s="5">
        <v>0</v>
      </c>
      <c r="BI310" s="5">
        <v>0</v>
      </c>
      <c r="BJ310" s="5">
        <v>0</v>
      </c>
      <c r="BK310" s="5">
        <v>0</v>
      </c>
      <c r="BL310" s="5">
        <v>0</v>
      </c>
      <c r="BM310" s="5">
        <v>0</v>
      </c>
      <c r="BN310" s="5">
        <v>0</v>
      </c>
      <c r="BO310" s="5">
        <v>0</v>
      </c>
      <c r="BP310" s="5">
        <v>0</v>
      </c>
      <c r="BQ310" s="5">
        <v>0</v>
      </c>
      <c r="BR310" s="5">
        <v>0</v>
      </c>
      <c r="BS310" s="5">
        <v>0</v>
      </c>
      <c r="BT310" s="5">
        <v>0</v>
      </c>
    </row>
    <row r="311" spans="2:72" x14ac:dyDescent="0.25">
      <c r="B311" s="1" t="s">
        <v>101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5">
        <v>0</v>
      </c>
      <c r="AD311" s="5">
        <v>0</v>
      </c>
      <c r="AE311" s="5">
        <v>0</v>
      </c>
      <c r="AF311" s="5">
        <v>0</v>
      </c>
      <c r="AG311" s="5">
        <v>0</v>
      </c>
      <c r="AH311" s="5">
        <v>0</v>
      </c>
      <c r="AI311" s="5">
        <v>0</v>
      </c>
      <c r="AJ311" s="5">
        <v>0</v>
      </c>
      <c r="AK311" s="5">
        <v>0</v>
      </c>
      <c r="AL311" s="5">
        <v>0</v>
      </c>
      <c r="AM311" s="5">
        <v>0</v>
      </c>
      <c r="AN311" s="5">
        <v>0</v>
      </c>
      <c r="AO311" s="5">
        <f>-AQ266*$C$252/2</f>
        <v>-1.1003934420072116E-2</v>
      </c>
      <c r="AP311" s="5">
        <f>AQ262-AQ264/2</f>
        <v>0.35920143127441406</v>
      </c>
      <c r="AQ311" s="5">
        <v>0</v>
      </c>
      <c r="AR311" s="5">
        <f>-2*AQ262-AQ266*$C$252+$C$250*AQ262*$E$256</f>
        <v>-0.71709385014874882</v>
      </c>
      <c r="AS311" s="5">
        <f>AQ266*$C$252/2</f>
        <v>1.1003934420072116E-2</v>
      </c>
      <c r="AT311" s="5">
        <f>AQ262+AQ264/2</f>
        <v>0.33602714538574219</v>
      </c>
      <c r="AU311" s="5">
        <v>0</v>
      </c>
      <c r="AV311" s="5">
        <v>0</v>
      </c>
      <c r="AW311" s="5">
        <v>0</v>
      </c>
      <c r="AX311" s="5">
        <v>0</v>
      </c>
      <c r="AY311" s="5">
        <v>0</v>
      </c>
      <c r="AZ311" s="5">
        <v>0</v>
      </c>
      <c r="BA311" s="5">
        <v>0</v>
      </c>
      <c r="BB311" s="5">
        <v>0</v>
      </c>
      <c r="BC311" s="5">
        <v>0</v>
      </c>
      <c r="BD311" s="5">
        <v>0</v>
      </c>
      <c r="BE311" s="5">
        <v>0</v>
      </c>
      <c r="BF311" s="5">
        <v>0</v>
      </c>
      <c r="BG311" s="5">
        <v>0</v>
      </c>
      <c r="BH311" s="5">
        <v>0</v>
      </c>
      <c r="BI311" s="5">
        <v>0</v>
      </c>
      <c r="BJ311" s="5">
        <v>0</v>
      </c>
      <c r="BK311" s="5">
        <v>0</v>
      </c>
      <c r="BL311" s="5">
        <v>0</v>
      </c>
      <c r="BM311" s="5">
        <v>0</v>
      </c>
      <c r="BN311" s="5">
        <v>0</v>
      </c>
      <c r="BO311" s="5">
        <v>0</v>
      </c>
      <c r="BP311" s="5">
        <v>0</v>
      </c>
      <c r="BQ311" s="5">
        <v>0</v>
      </c>
      <c r="BR311" s="5">
        <v>0</v>
      </c>
      <c r="BS311" s="5">
        <v>0</v>
      </c>
      <c r="BT311" s="5">
        <v>0</v>
      </c>
    </row>
    <row r="312" spans="2:72" x14ac:dyDescent="0.25">
      <c r="B312" s="1" t="s">
        <v>102</v>
      </c>
      <c r="C312" s="5">
        <v>0</v>
      </c>
      <c r="D312" s="5">
        <v>0</v>
      </c>
      <c r="E312" s="5">
        <v>0</v>
      </c>
      <c r="F312" s="5">
        <v>0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5">
        <v>0</v>
      </c>
      <c r="AD312" s="5">
        <v>0</v>
      </c>
      <c r="AE312" s="5">
        <v>0</v>
      </c>
      <c r="AF312" s="5">
        <v>0</v>
      </c>
      <c r="AG312" s="5">
        <v>0</v>
      </c>
      <c r="AH312" s="5">
        <v>0</v>
      </c>
      <c r="AI312" s="5">
        <v>0</v>
      </c>
      <c r="AJ312" s="5">
        <v>0</v>
      </c>
      <c r="AK312" s="5">
        <v>0</v>
      </c>
      <c r="AL312" s="5">
        <v>0</v>
      </c>
      <c r="AM312" s="5">
        <v>0</v>
      </c>
      <c r="AN312" s="5">
        <v>0</v>
      </c>
      <c r="AO312" s="5">
        <v>0</v>
      </c>
      <c r="AP312" s="5">
        <v>0</v>
      </c>
      <c r="AQ312" s="5">
        <f>-AS268*$C$252/2+AS266*$C$252</f>
        <v>2.1763336964142628E-2</v>
      </c>
      <c r="AR312" s="5">
        <f>AS266*$C$252/2</f>
        <v>1.0759402544070512E-2</v>
      </c>
      <c r="AS312" s="5">
        <f>-2*AS266*$C$252+AS266*$C$256</f>
        <v>-4.3010069126215557E-2</v>
      </c>
      <c r="AT312" s="5">
        <f>-AS268*$C$252</f>
        <v>4.8906375200320513E-4</v>
      </c>
      <c r="AU312" s="5">
        <f>AS268*$C$252/2+AS266*$C$252</f>
        <v>2.127427321213942E-2</v>
      </c>
      <c r="AV312" s="5">
        <f>-AS266*$C$252/2</f>
        <v>-1.0759402544070512E-2</v>
      </c>
      <c r="AW312" s="5">
        <v>0</v>
      </c>
      <c r="AX312" s="5">
        <v>0</v>
      </c>
      <c r="AY312" s="5">
        <v>0</v>
      </c>
      <c r="AZ312" s="5">
        <v>0</v>
      </c>
      <c r="BA312" s="5">
        <v>0</v>
      </c>
      <c r="BB312" s="5">
        <v>0</v>
      </c>
      <c r="BC312" s="5">
        <v>0</v>
      </c>
      <c r="BD312" s="5">
        <v>0</v>
      </c>
      <c r="BE312" s="5">
        <v>0</v>
      </c>
      <c r="BF312" s="5">
        <v>0</v>
      </c>
      <c r="BG312" s="5">
        <v>0</v>
      </c>
      <c r="BH312" s="5">
        <v>0</v>
      </c>
      <c r="BI312" s="5">
        <v>0</v>
      </c>
      <c r="BJ312" s="5">
        <v>0</v>
      </c>
      <c r="BK312" s="5">
        <v>0</v>
      </c>
      <c r="BL312" s="5">
        <v>0</v>
      </c>
      <c r="BM312" s="5">
        <v>0</v>
      </c>
      <c r="BN312" s="5">
        <v>0</v>
      </c>
      <c r="BO312" s="5">
        <v>0</v>
      </c>
      <c r="BP312" s="5">
        <v>0</v>
      </c>
      <c r="BQ312" s="5">
        <v>0</v>
      </c>
      <c r="BR312" s="5">
        <v>0</v>
      </c>
      <c r="BS312" s="5">
        <v>0</v>
      </c>
      <c r="BT312" s="5">
        <v>0</v>
      </c>
    </row>
    <row r="313" spans="2:72" x14ac:dyDescent="0.25">
      <c r="B313" s="1" t="s">
        <v>103</v>
      </c>
      <c r="C313" s="5">
        <v>0</v>
      </c>
      <c r="D313" s="5">
        <v>0</v>
      </c>
      <c r="E313" s="5">
        <v>0</v>
      </c>
      <c r="F313" s="5">
        <v>0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0</v>
      </c>
      <c r="AE313" s="5">
        <v>0</v>
      </c>
      <c r="AF313" s="5">
        <v>0</v>
      </c>
      <c r="AG313" s="5">
        <v>0</v>
      </c>
      <c r="AH313" s="5">
        <v>0</v>
      </c>
      <c r="AI313" s="5">
        <v>0</v>
      </c>
      <c r="AJ313" s="5">
        <v>0</v>
      </c>
      <c r="AK313" s="5">
        <v>0</v>
      </c>
      <c r="AL313" s="5">
        <v>0</v>
      </c>
      <c r="AM313" s="5">
        <v>0</v>
      </c>
      <c r="AN313" s="5">
        <v>0</v>
      </c>
      <c r="AO313" s="5">
        <v>0</v>
      </c>
      <c r="AP313" s="5">
        <v>0</v>
      </c>
      <c r="AQ313" s="5">
        <f>-AS266*$C$252/2</f>
        <v>-1.0759402544070512E-2</v>
      </c>
      <c r="AR313" s="5">
        <f>AS262-AS264/2</f>
        <v>0.336029052734375</v>
      </c>
      <c r="AS313" s="5">
        <v>0</v>
      </c>
      <c r="AT313" s="5">
        <f>-2*AS262-AS266*$C$252+$C$250*AS262*$E$256</f>
        <v>-0.67128785015581915</v>
      </c>
      <c r="AU313" s="5">
        <f>AS266*$C$252/2</f>
        <v>1.0759402544070512E-2</v>
      </c>
      <c r="AV313" s="5">
        <f>AS262+AS264/2</f>
        <v>0.313873291015625</v>
      </c>
      <c r="AW313" s="5">
        <v>0</v>
      </c>
      <c r="AX313" s="5">
        <v>0</v>
      </c>
      <c r="AY313" s="5">
        <v>0</v>
      </c>
      <c r="AZ313" s="5">
        <v>0</v>
      </c>
      <c r="BA313" s="5">
        <v>0</v>
      </c>
      <c r="BB313" s="5">
        <v>0</v>
      </c>
      <c r="BC313" s="5">
        <v>0</v>
      </c>
      <c r="BD313" s="5">
        <v>0</v>
      </c>
      <c r="BE313" s="5">
        <v>0</v>
      </c>
      <c r="BF313" s="5">
        <v>0</v>
      </c>
      <c r="BG313" s="5">
        <v>0</v>
      </c>
      <c r="BH313" s="5">
        <v>0</v>
      </c>
      <c r="BI313" s="5">
        <v>0</v>
      </c>
      <c r="BJ313" s="5">
        <v>0</v>
      </c>
      <c r="BK313" s="5">
        <v>0</v>
      </c>
      <c r="BL313" s="5">
        <v>0</v>
      </c>
      <c r="BM313" s="5">
        <v>0</v>
      </c>
      <c r="BN313" s="5">
        <v>0</v>
      </c>
      <c r="BO313" s="5">
        <v>0</v>
      </c>
      <c r="BP313" s="5">
        <v>0</v>
      </c>
      <c r="BQ313" s="5">
        <v>0</v>
      </c>
      <c r="BR313" s="5">
        <v>0</v>
      </c>
      <c r="BS313" s="5">
        <v>0</v>
      </c>
      <c r="BT313" s="5">
        <v>0</v>
      </c>
    </row>
    <row r="314" spans="2:72" x14ac:dyDescent="0.25">
      <c r="B314" s="1" t="s">
        <v>104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5">
        <v>0</v>
      </c>
      <c r="AD314" s="5">
        <v>0</v>
      </c>
      <c r="AE314" s="5">
        <v>0</v>
      </c>
      <c r="AF314" s="5">
        <v>0</v>
      </c>
      <c r="AG314" s="5">
        <v>0</v>
      </c>
      <c r="AH314" s="5">
        <v>0</v>
      </c>
      <c r="AI314" s="5">
        <v>0</v>
      </c>
      <c r="AJ314" s="5">
        <v>0</v>
      </c>
      <c r="AK314" s="5">
        <v>0</v>
      </c>
      <c r="AL314" s="5">
        <v>0</v>
      </c>
      <c r="AM314" s="5">
        <v>0</v>
      </c>
      <c r="AN314" s="5">
        <v>0</v>
      </c>
      <c r="AO314" s="5">
        <v>0</v>
      </c>
      <c r="AP314" s="5">
        <v>0</v>
      </c>
      <c r="AQ314" s="5">
        <v>0</v>
      </c>
      <c r="AR314" s="5">
        <v>0</v>
      </c>
      <c r="AS314" s="5">
        <f>-AU268*$C$252/2+AU266*$C$252</f>
        <v>2.1274273212139424E-2</v>
      </c>
      <c r="AT314" s="5">
        <f>AU266*$C$252/2</f>
        <v>1.051487066806891E-2</v>
      </c>
      <c r="AU314" s="5">
        <f>-2*AU266*$C$252+AU266*$C$256</f>
        <v>-4.2032567555165205E-2</v>
      </c>
      <c r="AV314" s="5">
        <f>-AU268*$C$252</f>
        <v>4.8906375200320513E-4</v>
      </c>
      <c r="AW314" s="5">
        <f>AU268*$C$252/2+AU266*$C$252</f>
        <v>2.0785209460136216E-2</v>
      </c>
      <c r="AX314" s="5">
        <f>-AU266*$C$252/2</f>
        <v>-1.051487066806891E-2</v>
      </c>
      <c r="AY314" s="5">
        <v>0</v>
      </c>
      <c r="AZ314" s="5">
        <v>0</v>
      </c>
      <c r="BA314" s="5">
        <v>0</v>
      </c>
      <c r="BB314" s="5">
        <v>0</v>
      </c>
      <c r="BC314" s="5">
        <v>0</v>
      </c>
      <c r="BD314" s="5">
        <v>0</v>
      </c>
      <c r="BE314" s="5">
        <v>0</v>
      </c>
      <c r="BF314" s="5">
        <v>0</v>
      </c>
      <c r="BG314" s="5">
        <v>0</v>
      </c>
      <c r="BH314" s="5">
        <v>0</v>
      </c>
      <c r="BI314" s="5">
        <v>0</v>
      </c>
      <c r="BJ314" s="5">
        <v>0</v>
      </c>
      <c r="BK314" s="5">
        <v>0</v>
      </c>
      <c r="BL314" s="5">
        <v>0</v>
      </c>
      <c r="BM314" s="5">
        <v>0</v>
      </c>
      <c r="BN314" s="5">
        <v>0</v>
      </c>
      <c r="BO314" s="5">
        <v>0</v>
      </c>
      <c r="BP314" s="5">
        <v>0</v>
      </c>
      <c r="BQ314" s="5">
        <v>0</v>
      </c>
      <c r="BR314" s="5">
        <v>0</v>
      </c>
      <c r="BS314" s="5">
        <v>0</v>
      </c>
      <c r="BT314" s="5">
        <v>0</v>
      </c>
    </row>
    <row r="315" spans="2:72" x14ac:dyDescent="0.25">
      <c r="B315" s="1" t="s">
        <v>105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5">
        <v>0</v>
      </c>
      <c r="AF315" s="5">
        <v>0</v>
      </c>
      <c r="AG315" s="5">
        <v>0</v>
      </c>
      <c r="AH315" s="5">
        <v>0</v>
      </c>
      <c r="AI315" s="5">
        <v>0</v>
      </c>
      <c r="AJ315" s="5">
        <v>0</v>
      </c>
      <c r="AK315" s="5">
        <v>0</v>
      </c>
      <c r="AL315" s="5">
        <v>0</v>
      </c>
      <c r="AM315" s="5">
        <v>0</v>
      </c>
      <c r="AN315" s="5">
        <v>0</v>
      </c>
      <c r="AO315" s="5">
        <v>0</v>
      </c>
      <c r="AP315" s="5">
        <v>0</v>
      </c>
      <c r="AQ315" s="5">
        <v>0</v>
      </c>
      <c r="AR315" s="5">
        <v>0</v>
      </c>
      <c r="AS315" s="5">
        <f>-AU266*$C$252/2</f>
        <v>-1.051487066806891E-2</v>
      </c>
      <c r="AT315" s="5">
        <f>AU262-AU264/2</f>
        <v>0.31387519836425781</v>
      </c>
      <c r="AU315" s="5">
        <v>0</v>
      </c>
      <c r="AV315" s="5">
        <f>-2*AU262-AU266*$C$252+$C$250*AU262*$E$256</f>
        <v>-0.62749559720338854</v>
      </c>
      <c r="AW315" s="5">
        <f>AU266*$C$252/2</f>
        <v>1.051487066806891E-2</v>
      </c>
      <c r="AX315" s="5">
        <f>AU262+AU264/2</f>
        <v>0.29271507263183594</v>
      </c>
      <c r="AY315" s="5">
        <v>0</v>
      </c>
      <c r="AZ315" s="5">
        <v>0</v>
      </c>
      <c r="BA315" s="5">
        <v>0</v>
      </c>
      <c r="BB315" s="5">
        <v>0</v>
      </c>
      <c r="BC315" s="5">
        <v>0</v>
      </c>
      <c r="BD315" s="5">
        <v>0</v>
      </c>
      <c r="BE315" s="5">
        <v>0</v>
      </c>
      <c r="BF315" s="5">
        <v>0</v>
      </c>
      <c r="BG315" s="5">
        <v>0</v>
      </c>
      <c r="BH315" s="5">
        <v>0</v>
      </c>
      <c r="BI315" s="5">
        <v>0</v>
      </c>
      <c r="BJ315" s="5">
        <v>0</v>
      </c>
      <c r="BK315" s="5">
        <v>0</v>
      </c>
      <c r="BL315" s="5">
        <v>0</v>
      </c>
      <c r="BM315" s="5">
        <v>0</v>
      </c>
      <c r="BN315" s="5">
        <v>0</v>
      </c>
      <c r="BO315" s="5">
        <v>0</v>
      </c>
      <c r="BP315" s="5">
        <v>0</v>
      </c>
      <c r="BQ315" s="5">
        <v>0</v>
      </c>
      <c r="BR315" s="5">
        <v>0</v>
      </c>
      <c r="BS315" s="5">
        <v>0</v>
      </c>
      <c r="BT315" s="5">
        <v>0</v>
      </c>
    </row>
    <row r="316" spans="2:72" x14ac:dyDescent="0.25">
      <c r="B316" s="1" t="s">
        <v>106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5">
        <v>0</v>
      </c>
      <c r="AD316" s="5">
        <v>0</v>
      </c>
      <c r="AE316" s="5">
        <v>0</v>
      </c>
      <c r="AF316" s="5">
        <v>0</v>
      </c>
      <c r="AG316" s="5">
        <v>0</v>
      </c>
      <c r="AH316" s="5">
        <v>0</v>
      </c>
      <c r="AI316" s="5">
        <v>0</v>
      </c>
      <c r="AJ316" s="5">
        <v>0</v>
      </c>
      <c r="AK316" s="5">
        <v>0</v>
      </c>
      <c r="AL316" s="5">
        <v>0</v>
      </c>
      <c r="AM316" s="5">
        <v>0</v>
      </c>
      <c r="AN316" s="5">
        <v>0</v>
      </c>
      <c r="AO316" s="5">
        <v>0</v>
      </c>
      <c r="AP316" s="5">
        <v>0</v>
      </c>
      <c r="AQ316" s="5">
        <v>0</v>
      </c>
      <c r="AR316" s="5">
        <v>0</v>
      </c>
      <c r="AS316" s="5">
        <v>0</v>
      </c>
      <c r="AT316" s="5">
        <v>0</v>
      </c>
      <c r="AU316" s="5">
        <f>-AW268*$C$252/2+AW266*$C$252</f>
        <v>2.078520946013622E-2</v>
      </c>
      <c r="AV316" s="5">
        <f>AW266*$C$252/2</f>
        <v>1.0270338792067308E-2</v>
      </c>
      <c r="AW316" s="5">
        <f>-2*AW266*$C$252+AW266*$C$256</f>
        <v>-4.1055065984114854E-2</v>
      </c>
      <c r="AX316" s="5">
        <f>-AW268*$C$252</f>
        <v>4.8906375200320513E-4</v>
      </c>
      <c r="AY316" s="5">
        <f>AW268*$C$252/2+AW266*$C$252</f>
        <v>2.0296145708133012E-2</v>
      </c>
      <c r="AZ316" s="5">
        <f>-AW266*$C$252/2</f>
        <v>-1.0270338792067308E-2</v>
      </c>
      <c r="BA316" s="5">
        <v>0</v>
      </c>
      <c r="BB316" s="5">
        <v>0</v>
      </c>
      <c r="BC316" s="5">
        <v>0</v>
      </c>
      <c r="BD316" s="5">
        <v>0</v>
      </c>
      <c r="BE316" s="5">
        <v>0</v>
      </c>
      <c r="BF316" s="5">
        <v>0</v>
      </c>
      <c r="BG316" s="5">
        <v>0</v>
      </c>
      <c r="BH316" s="5">
        <v>0</v>
      </c>
      <c r="BI316" s="5">
        <v>0</v>
      </c>
      <c r="BJ316" s="5">
        <v>0</v>
      </c>
      <c r="BK316" s="5">
        <v>0</v>
      </c>
      <c r="BL316" s="5">
        <v>0</v>
      </c>
      <c r="BM316" s="5">
        <v>0</v>
      </c>
      <c r="BN316" s="5">
        <v>0</v>
      </c>
      <c r="BO316" s="5">
        <v>0</v>
      </c>
      <c r="BP316" s="5">
        <v>0</v>
      </c>
      <c r="BQ316" s="5">
        <v>0</v>
      </c>
      <c r="BR316" s="5">
        <v>0</v>
      </c>
      <c r="BS316" s="5">
        <v>0</v>
      </c>
      <c r="BT316" s="5">
        <v>0</v>
      </c>
    </row>
    <row r="317" spans="2:72" x14ac:dyDescent="0.25">
      <c r="B317" s="1" t="s">
        <v>107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5">
        <v>0</v>
      </c>
      <c r="AD317" s="5">
        <v>0</v>
      </c>
      <c r="AE317" s="5">
        <v>0</v>
      </c>
      <c r="AF317" s="5">
        <v>0</v>
      </c>
      <c r="AG317" s="5">
        <v>0</v>
      </c>
      <c r="AH317" s="5">
        <v>0</v>
      </c>
      <c r="AI317" s="5">
        <v>0</v>
      </c>
      <c r="AJ317" s="5">
        <v>0</v>
      </c>
      <c r="AK317" s="5">
        <v>0</v>
      </c>
      <c r="AL317" s="5">
        <v>0</v>
      </c>
      <c r="AM317" s="5">
        <v>0</v>
      </c>
      <c r="AN317" s="5">
        <v>0</v>
      </c>
      <c r="AO317" s="5">
        <v>0</v>
      </c>
      <c r="AP317" s="5">
        <v>0</v>
      </c>
      <c r="AQ317" s="5">
        <v>0</v>
      </c>
      <c r="AR317" s="5">
        <v>0</v>
      </c>
      <c r="AS317" s="5">
        <v>0</v>
      </c>
      <c r="AT317" s="5">
        <v>0</v>
      </c>
      <c r="AU317" s="5">
        <f>-AW266*$C$252/2</f>
        <v>-1.0270338792067308E-2</v>
      </c>
      <c r="AV317" s="5">
        <f>AW262-AW264/2</f>
        <v>0.29271697998046875</v>
      </c>
      <c r="AW317" s="5">
        <v>0</v>
      </c>
      <c r="AX317" s="5">
        <f>-2*AW262-AW266*$C$252+$C$250*AW262*$E$256</f>
        <v>-0.58567132431326374</v>
      </c>
      <c r="AY317" s="5">
        <f>AW266*$C$252/2</f>
        <v>1.0270338792067308E-2</v>
      </c>
      <c r="AZ317" s="5">
        <f>AW262+AW264/2</f>
        <v>0.27252960205078125</v>
      </c>
      <c r="BA317" s="5">
        <v>0</v>
      </c>
      <c r="BB317" s="5">
        <v>0</v>
      </c>
      <c r="BC317" s="5">
        <v>0</v>
      </c>
      <c r="BD317" s="5">
        <v>0</v>
      </c>
      <c r="BE317" s="5">
        <v>0</v>
      </c>
      <c r="BF317" s="5">
        <v>0</v>
      </c>
      <c r="BG317" s="5">
        <v>0</v>
      </c>
      <c r="BH317" s="5">
        <v>0</v>
      </c>
      <c r="BI317" s="5">
        <v>0</v>
      </c>
      <c r="BJ317" s="5">
        <v>0</v>
      </c>
      <c r="BK317" s="5">
        <v>0</v>
      </c>
      <c r="BL317" s="5">
        <v>0</v>
      </c>
      <c r="BM317" s="5">
        <v>0</v>
      </c>
      <c r="BN317" s="5">
        <v>0</v>
      </c>
      <c r="BO317" s="5">
        <v>0</v>
      </c>
      <c r="BP317" s="5">
        <v>0</v>
      </c>
      <c r="BQ317" s="5">
        <v>0</v>
      </c>
      <c r="BR317" s="5">
        <v>0</v>
      </c>
      <c r="BS317" s="5">
        <v>0</v>
      </c>
      <c r="BT317" s="5">
        <v>0</v>
      </c>
    </row>
    <row r="318" spans="2:72" x14ac:dyDescent="0.25">
      <c r="B318" s="1" t="s">
        <v>108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5">
        <v>0</v>
      </c>
      <c r="AF318" s="5">
        <v>0</v>
      </c>
      <c r="AG318" s="5">
        <v>0</v>
      </c>
      <c r="AH318" s="5">
        <v>0</v>
      </c>
      <c r="AI318" s="5">
        <v>0</v>
      </c>
      <c r="AJ318" s="5">
        <v>0</v>
      </c>
      <c r="AK318" s="5">
        <v>0</v>
      </c>
      <c r="AL318" s="5">
        <v>0</v>
      </c>
      <c r="AM318" s="5">
        <v>0</v>
      </c>
      <c r="AN318" s="5">
        <v>0</v>
      </c>
      <c r="AO318" s="5">
        <v>0</v>
      </c>
      <c r="AP318" s="5">
        <v>0</v>
      </c>
      <c r="AQ318" s="5">
        <v>0</v>
      </c>
      <c r="AR318" s="5">
        <v>0</v>
      </c>
      <c r="AS318" s="5">
        <v>0</v>
      </c>
      <c r="AT318" s="5">
        <v>0</v>
      </c>
      <c r="AU318" s="5">
        <v>0</v>
      </c>
      <c r="AV318" s="5">
        <v>0</v>
      </c>
      <c r="AW318" s="5">
        <f>-AY268*$C$252/2+AY266*$C$252</f>
        <v>2.0296145708133016E-2</v>
      </c>
      <c r="AX318" s="5">
        <f>AY266*$C$252/2</f>
        <v>1.0025806916065706E-2</v>
      </c>
      <c r="AY318" s="5">
        <f>-2*AY266*$C$252+AY266*$C$256</f>
        <v>-4.0077564413064502E-2</v>
      </c>
      <c r="AZ318" s="5">
        <f>-AY268*$C$252</f>
        <v>4.8906375200320513E-4</v>
      </c>
      <c r="BA318" s="5">
        <f>AY268*$C$252/2+AY266*$C$252</f>
        <v>1.9807081956129808E-2</v>
      </c>
      <c r="BB318" s="5">
        <f>-AY266*$C$252/2</f>
        <v>-1.0025806916065706E-2</v>
      </c>
      <c r="BC318" s="5">
        <v>0</v>
      </c>
      <c r="BD318" s="5">
        <v>0</v>
      </c>
      <c r="BE318" s="5">
        <v>0</v>
      </c>
      <c r="BF318" s="5">
        <v>0</v>
      </c>
      <c r="BG318" s="5">
        <v>0</v>
      </c>
      <c r="BH318" s="5">
        <v>0</v>
      </c>
      <c r="BI318" s="5">
        <v>0</v>
      </c>
      <c r="BJ318" s="5">
        <v>0</v>
      </c>
      <c r="BK318" s="5">
        <v>0</v>
      </c>
      <c r="BL318" s="5">
        <v>0</v>
      </c>
      <c r="BM318" s="5">
        <v>0</v>
      </c>
      <c r="BN318" s="5">
        <v>0</v>
      </c>
      <c r="BO318" s="5">
        <v>0</v>
      </c>
      <c r="BP318" s="5">
        <v>0</v>
      </c>
      <c r="BQ318" s="5">
        <v>0</v>
      </c>
      <c r="BR318" s="5">
        <v>0</v>
      </c>
      <c r="BS318" s="5">
        <v>0</v>
      </c>
      <c r="BT318" s="5">
        <v>0</v>
      </c>
    </row>
    <row r="319" spans="2:72" x14ac:dyDescent="0.25">
      <c r="B319" s="1" t="s">
        <v>109</v>
      </c>
      <c r="C319" s="5">
        <v>0</v>
      </c>
      <c r="D319" s="5">
        <v>0</v>
      </c>
      <c r="E319" s="5">
        <v>0</v>
      </c>
      <c r="F319" s="5">
        <v>0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5">
        <v>0</v>
      </c>
      <c r="AD319" s="5">
        <v>0</v>
      </c>
      <c r="AE319" s="5">
        <v>0</v>
      </c>
      <c r="AF319" s="5">
        <v>0</v>
      </c>
      <c r="AG319" s="5">
        <v>0</v>
      </c>
      <c r="AH319" s="5">
        <v>0</v>
      </c>
      <c r="AI319" s="5">
        <v>0</v>
      </c>
      <c r="AJ319" s="5">
        <v>0</v>
      </c>
      <c r="AK319" s="5">
        <v>0</v>
      </c>
      <c r="AL319" s="5">
        <v>0</v>
      </c>
      <c r="AM319" s="5">
        <v>0</v>
      </c>
      <c r="AN319" s="5">
        <v>0</v>
      </c>
      <c r="AO319" s="5">
        <v>0</v>
      </c>
      <c r="AP319" s="5">
        <v>0</v>
      </c>
      <c r="AQ319" s="5">
        <v>0</v>
      </c>
      <c r="AR319" s="5">
        <v>0</v>
      </c>
      <c r="AS319" s="5">
        <v>0</v>
      </c>
      <c r="AT319" s="5">
        <v>0</v>
      </c>
      <c r="AU319" s="5">
        <v>0</v>
      </c>
      <c r="AV319" s="5">
        <v>0</v>
      </c>
      <c r="AW319" s="5">
        <f>-AY266*$C$252/2</f>
        <v>-1.0025806916065706E-2</v>
      </c>
      <c r="AX319" s="5">
        <f>AY262-AY264/2</f>
        <v>0.27253150939941406</v>
      </c>
      <c r="AY319" s="5">
        <v>0</v>
      </c>
      <c r="AZ319" s="5">
        <f>-2*AY262-AY266*$C$252+$C$250*AY262*$E$256</f>
        <v>-0.54576926450725172</v>
      </c>
      <c r="BA319" s="5">
        <f>AY266*$C$252/2</f>
        <v>1.0025806916065706E-2</v>
      </c>
      <c r="BB319" s="5">
        <f>AY262+AY264/2</f>
        <v>0.25329399108886719</v>
      </c>
      <c r="BC319" s="5">
        <v>0</v>
      </c>
      <c r="BD319" s="5">
        <v>0</v>
      </c>
      <c r="BE319" s="5">
        <v>0</v>
      </c>
      <c r="BF319" s="5">
        <v>0</v>
      </c>
      <c r="BG319" s="5">
        <v>0</v>
      </c>
      <c r="BH319" s="5">
        <v>0</v>
      </c>
      <c r="BI319" s="5">
        <v>0</v>
      </c>
      <c r="BJ319" s="5">
        <v>0</v>
      </c>
      <c r="BK319" s="5">
        <v>0</v>
      </c>
      <c r="BL319" s="5">
        <v>0</v>
      </c>
      <c r="BM319" s="5">
        <v>0</v>
      </c>
      <c r="BN319" s="5">
        <v>0</v>
      </c>
      <c r="BO319" s="5">
        <v>0</v>
      </c>
      <c r="BP319" s="5">
        <v>0</v>
      </c>
      <c r="BQ319" s="5">
        <v>0</v>
      </c>
      <c r="BR319" s="5">
        <v>0</v>
      </c>
      <c r="BS319" s="5">
        <v>0</v>
      </c>
      <c r="BT319" s="5">
        <v>0</v>
      </c>
    </row>
    <row r="320" spans="2:72" x14ac:dyDescent="0.25">
      <c r="B320" s="1" t="s">
        <v>110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5">
        <v>0</v>
      </c>
      <c r="AF320" s="5">
        <v>0</v>
      </c>
      <c r="AG320" s="5">
        <v>0</v>
      </c>
      <c r="AH320" s="5">
        <v>0</v>
      </c>
      <c r="AI320" s="5">
        <v>0</v>
      </c>
      <c r="AJ320" s="5">
        <v>0</v>
      </c>
      <c r="AK320" s="5">
        <v>0</v>
      </c>
      <c r="AL320" s="5">
        <v>0</v>
      </c>
      <c r="AM320" s="5">
        <v>0</v>
      </c>
      <c r="AN320" s="5">
        <v>0</v>
      </c>
      <c r="AO320" s="5">
        <v>0</v>
      </c>
      <c r="AP320" s="5">
        <v>0</v>
      </c>
      <c r="AQ320" s="5">
        <v>0</v>
      </c>
      <c r="AR320" s="5">
        <v>0</v>
      </c>
      <c r="AS320" s="5">
        <v>0</v>
      </c>
      <c r="AT320" s="5">
        <v>0</v>
      </c>
      <c r="AU320" s="5">
        <v>0</v>
      </c>
      <c r="AV320" s="5">
        <v>0</v>
      </c>
      <c r="AW320" s="5">
        <v>0</v>
      </c>
      <c r="AX320" s="5">
        <v>0</v>
      </c>
      <c r="AY320" s="5">
        <f>-BA268*$C$252/2+BA266*$C$252</f>
        <v>1.9807081956129808E-2</v>
      </c>
      <c r="AZ320" s="5">
        <f>BA266*$C$252/2</f>
        <v>9.7812750400641021E-3</v>
      </c>
      <c r="BA320" s="5">
        <f>-2*BA266*$C$252+BA266*$C$256</f>
        <v>-3.9100062842014144E-2</v>
      </c>
      <c r="BB320" s="5">
        <f>-BA268*$C$252</f>
        <v>4.8906375200320513E-4</v>
      </c>
      <c r="BC320" s="5">
        <f>BA268*$C$252/2+BA266*$C$252</f>
        <v>1.93180182041266E-2</v>
      </c>
      <c r="BD320" s="5">
        <f>-BA266*$C$252/2</f>
        <v>-9.7812750400641021E-3</v>
      </c>
      <c r="BE320" s="5">
        <v>0</v>
      </c>
      <c r="BF320" s="5">
        <v>0</v>
      </c>
      <c r="BG320" s="5">
        <v>0</v>
      </c>
      <c r="BH320" s="5">
        <v>0</v>
      </c>
      <c r="BI320" s="5">
        <v>0</v>
      </c>
      <c r="BJ320" s="5">
        <v>0</v>
      </c>
      <c r="BK320" s="5">
        <v>0</v>
      </c>
      <c r="BL320" s="5">
        <v>0</v>
      </c>
      <c r="BM320" s="5">
        <v>0</v>
      </c>
      <c r="BN320" s="5">
        <v>0</v>
      </c>
      <c r="BO320" s="5">
        <v>0</v>
      </c>
      <c r="BP320" s="5">
        <v>0</v>
      </c>
      <c r="BQ320" s="5">
        <v>0</v>
      </c>
      <c r="BR320" s="5">
        <v>0</v>
      </c>
      <c r="BS320" s="5">
        <v>0</v>
      </c>
      <c r="BT320" s="5">
        <v>0</v>
      </c>
    </row>
    <row r="321" spans="2:72" x14ac:dyDescent="0.25">
      <c r="B321" s="1" t="s">
        <v>111</v>
      </c>
      <c r="C321" s="5">
        <v>0</v>
      </c>
      <c r="D321" s="5">
        <v>0</v>
      </c>
      <c r="E321" s="5">
        <v>0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5">
        <v>0</v>
      </c>
      <c r="AD321" s="5">
        <v>0</v>
      </c>
      <c r="AE321" s="5">
        <v>0</v>
      </c>
      <c r="AF321" s="5">
        <v>0</v>
      </c>
      <c r="AG321" s="5">
        <v>0</v>
      </c>
      <c r="AH321" s="5">
        <v>0</v>
      </c>
      <c r="AI321" s="5">
        <v>0</v>
      </c>
      <c r="AJ321" s="5">
        <v>0</v>
      </c>
      <c r="AK321" s="5">
        <v>0</v>
      </c>
      <c r="AL321" s="5">
        <v>0</v>
      </c>
      <c r="AM321" s="5">
        <v>0</v>
      </c>
      <c r="AN321" s="5">
        <v>0</v>
      </c>
      <c r="AO321" s="5">
        <v>0</v>
      </c>
      <c r="AP321" s="5">
        <v>0</v>
      </c>
      <c r="AQ321" s="5">
        <v>0</v>
      </c>
      <c r="AR321" s="5">
        <v>0</v>
      </c>
      <c r="AS321" s="5">
        <v>0</v>
      </c>
      <c r="AT321" s="5">
        <v>0</v>
      </c>
      <c r="AU321" s="5">
        <v>0</v>
      </c>
      <c r="AV321" s="5">
        <v>0</v>
      </c>
      <c r="AW321" s="5">
        <v>0</v>
      </c>
      <c r="AX321" s="5">
        <v>0</v>
      </c>
      <c r="AY321" s="5">
        <f>-BA266*$C$252/2</f>
        <v>-9.7812750400641021E-3</v>
      </c>
      <c r="AZ321" s="5">
        <f>BA262-BA264/2</f>
        <v>0.2532958984375</v>
      </c>
      <c r="BA321" s="5">
        <v>0</v>
      </c>
      <c r="BB321" s="5">
        <f>-2*BA262-BA266*$C$252+$C$250*BA262*$E$256</f>
        <v>-0.50774365080715911</v>
      </c>
      <c r="BC321" s="5">
        <f>BA266*$C$252/2</f>
        <v>9.7812750400641021E-3</v>
      </c>
      <c r="BD321" s="5">
        <f>BA262+BA264/2</f>
        <v>0.2349853515625</v>
      </c>
      <c r="BE321" s="5">
        <v>0</v>
      </c>
      <c r="BF321" s="5">
        <v>0</v>
      </c>
      <c r="BG321" s="5">
        <v>0</v>
      </c>
      <c r="BH321" s="5">
        <v>0</v>
      </c>
      <c r="BI321" s="5">
        <v>0</v>
      </c>
      <c r="BJ321" s="5">
        <v>0</v>
      </c>
      <c r="BK321" s="5">
        <v>0</v>
      </c>
      <c r="BL321" s="5">
        <v>0</v>
      </c>
      <c r="BM321" s="5">
        <v>0</v>
      </c>
      <c r="BN321" s="5">
        <v>0</v>
      </c>
      <c r="BO321" s="5">
        <v>0</v>
      </c>
      <c r="BP321" s="5">
        <v>0</v>
      </c>
      <c r="BQ321" s="5">
        <v>0</v>
      </c>
      <c r="BR321" s="5">
        <v>0</v>
      </c>
      <c r="BS321" s="5">
        <v>0</v>
      </c>
      <c r="BT321" s="5">
        <v>0</v>
      </c>
    </row>
    <row r="322" spans="2:72" x14ac:dyDescent="0.25">
      <c r="B322" s="1" t="s">
        <v>136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5">
        <v>0</v>
      </c>
      <c r="AF322" s="5">
        <v>0</v>
      </c>
      <c r="AG322" s="5">
        <v>0</v>
      </c>
      <c r="AH322" s="5">
        <v>0</v>
      </c>
      <c r="AI322" s="5">
        <v>0</v>
      </c>
      <c r="AJ322" s="5">
        <v>0</v>
      </c>
      <c r="AK322" s="5">
        <v>0</v>
      </c>
      <c r="AL322" s="5">
        <v>0</v>
      </c>
      <c r="AM322" s="5">
        <v>0</v>
      </c>
      <c r="AN322" s="5">
        <v>0</v>
      </c>
      <c r="AO322" s="5">
        <v>0</v>
      </c>
      <c r="AP322" s="5">
        <v>0</v>
      </c>
      <c r="AQ322" s="5">
        <v>0</v>
      </c>
      <c r="AR322" s="5">
        <v>0</v>
      </c>
      <c r="AS322" s="5">
        <v>0</v>
      </c>
      <c r="AT322" s="5">
        <v>0</v>
      </c>
      <c r="AU322" s="5">
        <v>0</v>
      </c>
      <c r="AV322" s="5">
        <v>0</v>
      </c>
      <c r="AW322" s="5">
        <v>0</v>
      </c>
      <c r="AX322" s="5">
        <v>0</v>
      </c>
      <c r="AY322" s="5">
        <v>0</v>
      </c>
      <c r="AZ322" s="5">
        <v>0</v>
      </c>
      <c r="BA322" s="5">
        <f>-BC268*$C$252/2+BC266*$C$252</f>
        <v>1.9318018204126604E-2</v>
      </c>
      <c r="BB322" s="5">
        <f>BC266*$C$252/2</f>
        <v>9.5367431640625E-3</v>
      </c>
      <c r="BC322" s="5">
        <f>-2*BC266*$C$252+BC266*$C$256</f>
        <v>-3.8122561270963792E-2</v>
      </c>
      <c r="BD322" s="5">
        <f>-BC268*$C$252</f>
        <v>4.8906375200320513E-4</v>
      </c>
      <c r="BE322" s="5">
        <f>BC268*$C$252/2+BC266*$C$252</f>
        <v>1.8828954452123396E-2</v>
      </c>
      <c r="BF322" s="5">
        <f>-BC266*$C$252/2</f>
        <v>-9.5367431640625E-3</v>
      </c>
      <c r="BG322" s="5">
        <v>0</v>
      </c>
      <c r="BH322" s="5">
        <v>0</v>
      </c>
      <c r="BI322" s="5">
        <v>0</v>
      </c>
      <c r="BJ322" s="5">
        <v>0</v>
      </c>
      <c r="BK322" s="5">
        <v>0</v>
      </c>
      <c r="BL322" s="5">
        <v>0</v>
      </c>
      <c r="BM322" s="5">
        <v>0</v>
      </c>
      <c r="BN322" s="5">
        <v>0</v>
      </c>
      <c r="BO322" s="5">
        <v>0</v>
      </c>
      <c r="BP322" s="5">
        <v>0</v>
      </c>
      <c r="BQ322" s="5">
        <v>0</v>
      </c>
      <c r="BR322" s="5">
        <v>0</v>
      </c>
      <c r="BS322" s="5">
        <v>0</v>
      </c>
      <c r="BT322" s="5">
        <v>0</v>
      </c>
    </row>
    <row r="323" spans="2:72" x14ac:dyDescent="0.25">
      <c r="B323" s="1" t="s">
        <v>137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5">
        <v>0</v>
      </c>
      <c r="AF323" s="5">
        <v>0</v>
      </c>
      <c r="AG323" s="5">
        <v>0</v>
      </c>
      <c r="AH323" s="5">
        <v>0</v>
      </c>
      <c r="AI323" s="5">
        <v>0</v>
      </c>
      <c r="AJ323" s="5">
        <v>0</v>
      </c>
      <c r="AK323" s="5">
        <v>0</v>
      </c>
      <c r="AL323" s="5">
        <v>0</v>
      </c>
      <c r="AM323" s="5">
        <v>0</v>
      </c>
      <c r="AN323" s="5">
        <v>0</v>
      </c>
      <c r="AO323" s="5">
        <v>0</v>
      </c>
      <c r="AP323" s="5">
        <v>0</v>
      </c>
      <c r="AQ323" s="5">
        <v>0</v>
      </c>
      <c r="AR323" s="5">
        <v>0</v>
      </c>
      <c r="AS323" s="5">
        <v>0</v>
      </c>
      <c r="AT323" s="5">
        <v>0</v>
      </c>
      <c r="AU323" s="5">
        <v>0</v>
      </c>
      <c r="AV323" s="5">
        <v>0</v>
      </c>
      <c r="AW323" s="5">
        <v>0</v>
      </c>
      <c r="AX323" s="5">
        <v>0</v>
      </c>
      <c r="AY323" s="5">
        <v>0</v>
      </c>
      <c r="AZ323" s="5">
        <v>0</v>
      </c>
      <c r="BA323" s="5">
        <f>-BC266*$C$252/2</f>
        <v>-9.5367431640625E-3</v>
      </c>
      <c r="BB323" s="5">
        <f>BC262-BC264/2</f>
        <v>0.23498725891113281</v>
      </c>
      <c r="BC323" s="5">
        <v>0</v>
      </c>
      <c r="BD323" s="5">
        <f>-2*BC262-BC266*$C$252+$C$250*BC262*$E$256</f>
        <v>-0.47154871623479294</v>
      </c>
      <c r="BE323" s="5">
        <f>BC266*$C$252/2</f>
        <v>9.5367431640625E-3</v>
      </c>
      <c r="BF323" s="5">
        <f>BC262+BC264/2</f>
        <v>0.21758079528808594</v>
      </c>
      <c r="BG323" s="5">
        <v>0</v>
      </c>
      <c r="BH323" s="5">
        <v>0</v>
      </c>
      <c r="BI323" s="5">
        <v>0</v>
      </c>
      <c r="BJ323" s="5">
        <v>0</v>
      </c>
      <c r="BK323" s="5">
        <v>0</v>
      </c>
      <c r="BL323" s="5">
        <v>0</v>
      </c>
      <c r="BM323" s="5">
        <v>0</v>
      </c>
      <c r="BN323" s="5">
        <v>0</v>
      </c>
      <c r="BO323" s="5">
        <v>0</v>
      </c>
      <c r="BP323" s="5">
        <v>0</v>
      </c>
      <c r="BQ323" s="5">
        <v>0</v>
      </c>
      <c r="BR323" s="5">
        <v>0</v>
      </c>
      <c r="BS323" s="5">
        <v>0</v>
      </c>
      <c r="BT323" s="5">
        <v>0</v>
      </c>
    </row>
    <row r="324" spans="2:72" x14ac:dyDescent="0.25">
      <c r="B324" s="1" t="s">
        <v>138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5">
        <v>0</v>
      </c>
      <c r="AF324" s="5">
        <v>0</v>
      </c>
      <c r="AG324" s="5">
        <v>0</v>
      </c>
      <c r="AH324" s="5">
        <v>0</v>
      </c>
      <c r="AI324" s="5">
        <v>0</v>
      </c>
      <c r="AJ324" s="5">
        <v>0</v>
      </c>
      <c r="AK324" s="5">
        <v>0</v>
      </c>
      <c r="AL324" s="5">
        <v>0</v>
      </c>
      <c r="AM324" s="5">
        <v>0</v>
      </c>
      <c r="AN324" s="5">
        <v>0</v>
      </c>
      <c r="AO324" s="5">
        <v>0</v>
      </c>
      <c r="AP324" s="5">
        <v>0</v>
      </c>
      <c r="AQ324" s="5">
        <v>0</v>
      </c>
      <c r="AR324" s="5">
        <v>0</v>
      </c>
      <c r="AS324" s="5">
        <v>0</v>
      </c>
      <c r="AT324" s="5">
        <v>0</v>
      </c>
      <c r="AU324" s="5">
        <v>0</v>
      </c>
      <c r="AV324" s="5">
        <v>0</v>
      </c>
      <c r="AW324" s="5">
        <v>0</v>
      </c>
      <c r="AX324" s="5">
        <v>0</v>
      </c>
      <c r="AY324" s="5">
        <v>0</v>
      </c>
      <c r="AZ324" s="5">
        <v>0</v>
      </c>
      <c r="BA324" s="5">
        <v>0</v>
      </c>
      <c r="BB324" s="5">
        <v>0</v>
      </c>
      <c r="BC324" s="5">
        <f>-BE268*$C$252/2+BE266*$C$252</f>
        <v>1.88289544521234E-2</v>
      </c>
      <c r="BD324" s="5">
        <f>BE266*$C$252/2</f>
        <v>9.2922112880608979E-3</v>
      </c>
      <c r="BE324" s="5">
        <f>-2*BE266*$C$252+BE266*$C$256</f>
        <v>-3.7145059699913441E-2</v>
      </c>
      <c r="BF324" s="5">
        <f>-BE268*$C$252</f>
        <v>4.8906375200320513E-4</v>
      </c>
      <c r="BG324" s="5">
        <f>BE268*$C$252/2+BE266*$C$252</f>
        <v>1.8339890700120192E-2</v>
      </c>
      <c r="BH324" s="5">
        <f>-BE266*$C$252/2</f>
        <v>-9.2922112880608979E-3</v>
      </c>
      <c r="BI324" s="5">
        <v>0</v>
      </c>
      <c r="BJ324" s="5">
        <v>0</v>
      </c>
      <c r="BK324" s="5">
        <v>0</v>
      </c>
      <c r="BL324" s="5">
        <v>0</v>
      </c>
      <c r="BM324" s="5">
        <v>0</v>
      </c>
      <c r="BN324" s="5">
        <v>0</v>
      </c>
      <c r="BO324" s="5">
        <v>0</v>
      </c>
      <c r="BP324" s="5">
        <v>0</v>
      </c>
      <c r="BQ324" s="5">
        <v>0</v>
      </c>
      <c r="BR324" s="5">
        <v>0</v>
      </c>
      <c r="BS324" s="5">
        <v>0</v>
      </c>
      <c r="BT324" s="5">
        <v>0</v>
      </c>
    </row>
    <row r="325" spans="2:72" x14ac:dyDescent="0.25">
      <c r="B325" s="1" t="s">
        <v>139</v>
      </c>
      <c r="C325" s="5">
        <v>0</v>
      </c>
      <c r="D325" s="5">
        <v>0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5">
        <v>0</v>
      </c>
      <c r="AD325" s="5">
        <v>0</v>
      </c>
      <c r="AE325" s="5">
        <v>0</v>
      </c>
      <c r="AF325" s="5">
        <v>0</v>
      </c>
      <c r="AG325" s="5">
        <v>0</v>
      </c>
      <c r="AH325" s="5">
        <v>0</v>
      </c>
      <c r="AI325" s="5">
        <v>0</v>
      </c>
      <c r="AJ325" s="5">
        <v>0</v>
      </c>
      <c r="AK325" s="5">
        <v>0</v>
      </c>
      <c r="AL325" s="5">
        <v>0</v>
      </c>
      <c r="AM325" s="5">
        <v>0</v>
      </c>
      <c r="AN325" s="5">
        <v>0</v>
      </c>
      <c r="AO325" s="5">
        <v>0</v>
      </c>
      <c r="AP325" s="5">
        <v>0</v>
      </c>
      <c r="AQ325" s="5">
        <v>0</v>
      </c>
      <c r="AR325" s="5">
        <v>0</v>
      </c>
      <c r="AS325" s="5">
        <v>0</v>
      </c>
      <c r="AT325" s="5">
        <v>0</v>
      </c>
      <c r="AU325" s="5">
        <v>0</v>
      </c>
      <c r="AV325" s="5">
        <v>0</v>
      </c>
      <c r="AW325" s="5">
        <v>0</v>
      </c>
      <c r="AX325" s="5">
        <v>0</v>
      </c>
      <c r="AY325" s="5">
        <v>0</v>
      </c>
      <c r="AZ325" s="5">
        <v>0</v>
      </c>
      <c r="BA325" s="5">
        <v>0</v>
      </c>
      <c r="BB325" s="5">
        <v>0</v>
      </c>
      <c r="BC325" s="5">
        <f>-BE266*$C$252/2</f>
        <v>-9.2922112880608979E-3</v>
      </c>
      <c r="BD325" s="5">
        <f>BE262-BE264/2</f>
        <v>0.21758270263671875</v>
      </c>
      <c r="BE325" s="5">
        <v>0</v>
      </c>
      <c r="BF325" s="5">
        <f>-2*BE262-BE266*$C$252+$C$250*BE262*$E$256</f>
        <v>-0.43713869381195997</v>
      </c>
      <c r="BG325" s="5">
        <f>BE266*$C$252/2</f>
        <v>9.2922112880608979E-3</v>
      </c>
      <c r="BH325" s="5">
        <f>BE262+BE264/2</f>
        <v>0.20105743408203125</v>
      </c>
      <c r="BI325" s="5">
        <v>0</v>
      </c>
      <c r="BJ325" s="5">
        <v>0</v>
      </c>
      <c r="BK325" s="5">
        <v>0</v>
      </c>
      <c r="BL325" s="5">
        <v>0</v>
      </c>
      <c r="BM325" s="5">
        <v>0</v>
      </c>
      <c r="BN325" s="5">
        <v>0</v>
      </c>
      <c r="BO325" s="5">
        <v>0</v>
      </c>
      <c r="BP325" s="5">
        <v>0</v>
      </c>
      <c r="BQ325" s="5">
        <v>0</v>
      </c>
      <c r="BR325" s="5">
        <v>0</v>
      </c>
      <c r="BS325" s="5">
        <v>0</v>
      </c>
      <c r="BT325" s="5">
        <v>0</v>
      </c>
    </row>
    <row r="326" spans="2:72" x14ac:dyDescent="0.25">
      <c r="B326" s="1" t="s">
        <v>140</v>
      </c>
      <c r="C326" s="5">
        <v>0</v>
      </c>
      <c r="D326" s="5">
        <v>0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5">
        <v>0</v>
      </c>
      <c r="AD326" s="5">
        <v>0</v>
      </c>
      <c r="AE326" s="5">
        <v>0</v>
      </c>
      <c r="AF326" s="5">
        <v>0</v>
      </c>
      <c r="AG326" s="5">
        <v>0</v>
      </c>
      <c r="AH326" s="5">
        <v>0</v>
      </c>
      <c r="AI326" s="5">
        <v>0</v>
      </c>
      <c r="AJ326" s="5">
        <v>0</v>
      </c>
      <c r="AK326" s="5">
        <v>0</v>
      </c>
      <c r="AL326" s="5">
        <v>0</v>
      </c>
      <c r="AM326" s="5">
        <v>0</v>
      </c>
      <c r="AN326" s="5">
        <v>0</v>
      </c>
      <c r="AO326" s="5">
        <v>0</v>
      </c>
      <c r="AP326" s="5">
        <v>0</v>
      </c>
      <c r="AQ326" s="5">
        <v>0</v>
      </c>
      <c r="AR326" s="5">
        <v>0</v>
      </c>
      <c r="AS326" s="5">
        <v>0</v>
      </c>
      <c r="AT326" s="5">
        <v>0</v>
      </c>
      <c r="AU326" s="5">
        <v>0</v>
      </c>
      <c r="AV326" s="5">
        <v>0</v>
      </c>
      <c r="AW326" s="5">
        <v>0</v>
      </c>
      <c r="AX326" s="5">
        <v>0</v>
      </c>
      <c r="AY326" s="5">
        <v>0</v>
      </c>
      <c r="AZ326" s="5">
        <v>0</v>
      </c>
      <c r="BA326" s="5">
        <v>0</v>
      </c>
      <c r="BB326" s="5">
        <v>0</v>
      </c>
      <c r="BC326" s="5">
        <v>0</v>
      </c>
      <c r="BD326" s="5">
        <v>0</v>
      </c>
      <c r="BE326" s="5">
        <f>-BG268*$C$252/2+BG266*$C$252</f>
        <v>1.8339890700120192E-2</v>
      </c>
      <c r="BF326" s="5">
        <f>BG266*$C$252/2</f>
        <v>9.0476794120592941E-3</v>
      </c>
      <c r="BG326" s="5">
        <f>-2*BG266*$C$252+BG266*$C$256</f>
        <v>-3.6167558128863082E-2</v>
      </c>
      <c r="BH326" s="5">
        <f>-BG268*$C$252</f>
        <v>4.8906375200320513E-4</v>
      </c>
      <c r="BI326" s="5">
        <f>BG268*$C$252/2+BG266*$C$252</f>
        <v>1.7850826948116984E-2</v>
      </c>
      <c r="BJ326" s="5">
        <f>-BG266*$C$252/2</f>
        <v>-9.0476794120592941E-3</v>
      </c>
      <c r="BK326" s="5">
        <v>0</v>
      </c>
      <c r="BL326" s="5">
        <v>0</v>
      </c>
      <c r="BM326" s="5">
        <v>0</v>
      </c>
      <c r="BN326" s="5">
        <v>0</v>
      </c>
      <c r="BO326" s="5">
        <v>0</v>
      </c>
      <c r="BP326" s="5">
        <v>0</v>
      </c>
      <c r="BQ326" s="5">
        <v>0</v>
      </c>
      <c r="BR326" s="5">
        <v>0</v>
      </c>
      <c r="BS326" s="5">
        <v>0</v>
      </c>
      <c r="BT326" s="5">
        <v>0</v>
      </c>
    </row>
    <row r="327" spans="2:72" x14ac:dyDescent="0.25">
      <c r="B327" s="1" t="s">
        <v>141</v>
      </c>
      <c r="C327" s="5">
        <v>0</v>
      </c>
      <c r="D327" s="5">
        <v>0</v>
      </c>
      <c r="E327" s="5">
        <v>0</v>
      </c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5">
        <v>0</v>
      </c>
      <c r="AD327" s="5">
        <v>0</v>
      </c>
      <c r="AE327" s="5">
        <v>0</v>
      </c>
      <c r="AF327" s="5">
        <v>0</v>
      </c>
      <c r="AG327" s="5">
        <v>0</v>
      </c>
      <c r="AH327" s="5">
        <v>0</v>
      </c>
      <c r="AI327" s="5">
        <v>0</v>
      </c>
      <c r="AJ327" s="5">
        <v>0</v>
      </c>
      <c r="AK327" s="5">
        <v>0</v>
      </c>
      <c r="AL327" s="5">
        <v>0</v>
      </c>
      <c r="AM327" s="5">
        <v>0</v>
      </c>
      <c r="AN327" s="5">
        <v>0</v>
      </c>
      <c r="AO327" s="5">
        <v>0</v>
      </c>
      <c r="AP327" s="5">
        <v>0</v>
      </c>
      <c r="AQ327" s="5">
        <v>0</v>
      </c>
      <c r="AR327" s="5">
        <v>0</v>
      </c>
      <c r="AS327" s="5">
        <v>0</v>
      </c>
      <c r="AT327" s="5">
        <v>0</v>
      </c>
      <c r="AU327" s="5">
        <v>0</v>
      </c>
      <c r="AV327" s="5">
        <v>0</v>
      </c>
      <c r="AW327" s="5">
        <v>0</v>
      </c>
      <c r="AX327" s="5">
        <v>0</v>
      </c>
      <c r="AY327" s="5">
        <v>0</v>
      </c>
      <c r="AZ327" s="5">
        <v>0</v>
      </c>
      <c r="BA327" s="5">
        <v>0</v>
      </c>
      <c r="BB327" s="5">
        <v>0</v>
      </c>
      <c r="BC327" s="5">
        <v>0</v>
      </c>
      <c r="BD327" s="5">
        <v>0</v>
      </c>
      <c r="BE327" s="5">
        <f>-BG266*$C$252/2</f>
        <v>-9.0476794120592941E-3</v>
      </c>
      <c r="BF327" s="5">
        <f>BG262-BG264/2</f>
        <v>0.20105934143066406</v>
      </c>
      <c r="BG327" s="5">
        <v>0</v>
      </c>
      <c r="BH327" s="5">
        <f>-2*BG262-BG266*$C$252+$C$250*BG262*$E$256</f>
        <v>-0.40446781656046704</v>
      </c>
      <c r="BI327" s="5">
        <f>BG266*$C$252/2</f>
        <v>9.0476794120592941E-3</v>
      </c>
      <c r="BJ327" s="5">
        <f>BG262+BG264/2</f>
        <v>0.18539237976074219</v>
      </c>
      <c r="BK327" s="5">
        <v>0</v>
      </c>
      <c r="BL327" s="5">
        <v>0</v>
      </c>
      <c r="BM327" s="5">
        <v>0</v>
      </c>
      <c r="BN327" s="5">
        <v>0</v>
      </c>
      <c r="BO327" s="5">
        <v>0</v>
      </c>
      <c r="BP327" s="5">
        <v>0</v>
      </c>
      <c r="BQ327" s="5">
        <v>0</v>
      </c>
      <c r="BR327" s="5">
        <v>0</v>
      </c>
      <c r="BS327" s="5">
        <v>0</v>
      </c>
      <c r="BT327" s="5">
        <v>0</v>
      </c>
    </row>
    <row r="328" spans="2:72" x14ac:dyDescent="0.25">
      <c r="B328" s="1" t="s">
        <v>142</v>
      </c>
      <c r="C328" s="5">
        <v>0</v>
      </c>
      <c r="D328" s="5">
        <v>0</v>
      </c>
      <c r="E328" s="5">
        <v>0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0</v>
      </c>
      <c r="AH328" s="5">
        <v>0</v>
      </c>
      <c r="AI328" s="5">
        <v>0</v>
      </c>
      <c r="AJ328" s="5">
        <v>0</v>
      </c>
      <c r="AK328" s="5">
        <v>0</v>
      </c>
      <c r="AL328" s="5">
        <v>0</v>
      </c>
      <c r="AM328" s="5">
        <v>0</v>
      </c>
      <c r="AN328" s="5">
        <v>0</v>
      </c>
      <c r="AO328" s="5">
        <v>0</v>
      </c>
      <c r="AP328" s="5">
        <v>0</v>
      </c>
      <c r="AQ328" s="5">
        <v>0</v>
      </c>
      <c r="AR328" s="5">
        <v>0</v>
      </c>
      <c r="AS328" s="5">
        <v>0</v>
      </c>
      <c r="AT328" s="5">
        <v>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>
        <v>0</v>
      </c>
      <c r="BB328" s="5">
        <v>0</v>
      </c>
      <c r="BC328" s="5">
        <v>0</v>
      </c>
      <c r="BD328" s="5">
        <v>0</v>
      </c>
      <c r="BE328" s="5">
        <v>0</v>
      </c>
      <c r="BF328" s="5">
        <v>0</v>
      </c>
      <c r="BG328" s="5">
        <f>-BI268*$C$252/2+BI266*$C$252</f>
        <v>1.7850826948116988E-2</v>
      </c>
      <c r="BH328" s="5">
        <f>BI266*$C$252/2</f>
        <v>8.803147536057692E-3</v>
      </c>
      <c r="BI328" s="5">
        <f>-2*BI266*$C$252+BI266*$C$256</f>
        <v>-3.5190056557812731E-2</v>
      </c>
      <c r="BJ328" s="5">
        <f>-BI268*$C$252</f>
        <v>4.8906375200320513E-4</v>
      </c>
      <c r="BK328" s="5">
        <f>BI268*$C$252/2+BI266*$C$252</f>
        <v>1.736176319611378E-2</v>
      </c>
      <c r="BL328" s="5">
        <f>-BI266*$C$252/2</f>
        <v>-8.803147536057692E-3</v>
      </c>
      <c r="BM328" s="5">
        <v>0</v>
      </c>
      <c r="BN328" s="5">
        <v>0</v>
      </c>
      <c r="BO328" s="5">
        <v>0</v>
      </c>
      <c r="BP328" s="5">
        <v>0</v>
      </c>
      <c r="BQ328" s="5">
        <v>0</v>
      </c>
      <c r="BR328" s="5">
        <v>0</v>
      </c>
      <c r="BS328" s="5">
        <v>0</v>
      </c>
      <c r="BT328" s="5">
        <v>0</v>
      </c>
    </row>
    <row r="329" spans="2:72" x14ac:dyDescent="0.25">
      <c r="B329" s="1" t="s">
        <v>143</v>
      </c>
      <c r="C329" s="5">
        <v>0</v>
      </c>
      <c r="D329" s="5">
        <v>0</v>
      </c>
      <c r="E329" s="5">
        <v>0</v>
      </c>
      <c r="F329" s="5">
        <v>0</v>
      </c>
      <c r="G329" s="5">
        <v>0</v>
      </c>
      <c r="H329" s="5">
        <v>0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0</v>
      </c>
      <c r="AH329" s="5">
        <v>0</v>
      </c>
      <c r="AI329" s="5">
        <v>0</v>
      </c>
      <c r="AJ329" s="5">
        <v>0</v>
      </c>
      <c r="AK329" s="5">
        <v>0</v>
      </c>
      <c r="AL329" s="5">
        <v>0</v>
      </c>
      <c r="AM329" s="5">
        <v>0</v>
      </c>
      <c r="AN329" s="5">
        <v>0</v>
      </c>
      <c r="AO329" s="5">
        <v>0</v>
      </c>
      <c r="AP329" s="5">
        <v>0</v>
      </c>
      <c r="AQ329" s="5">
        <v>0</v>
      </c>
      <c r="AR329" s="5">
        <v>0</v>
      </c>
      <c r="AS329" s="5">
        <v>0</v>
      </c>
      <c r="AT329" s="5">
        <v>0</v>
      </c>
      <c r="AU329" s="5">
        <v>0</v>
      </c>
      <c r="AV329" s="5">
        <v>0</v>
      </c>
      <c r="AW329" s="5">
        <v>0</v>
      </c>
      <c r="AX329" s="5">
        <v>0</v>
      </c>
      <c r="AY329" s="5">
        <v>0</v>
      </c>
      <c r="AZ329" s="5">
        <v>0</v>
      </c>
      <c r="BA329" s="5">
        <v>0</v>
      </c>
      <c r="BB329" s="5">
        <v>0</v>
      </c>
      <c r="BC329" s="5">
        <v>0</v>
      </c>
      <c r="BD329" s="5">
        <v>0</v>
      </c>
      <c r="BE329" s="5">
        <v>0</v>
      </c>
      <c r="BF329" s="5">
        <v>0</v>
      </c>
      <c r="BG329" s="5">
        <f>-BI266*$C$252/2</f>
        <v>-8.803147536057692E-3</v>
      </c>
      <c r="BH329" s="5">
        <f>BI262-BI264/2</f>
        <v>0.185394287109375</v>
      </c>
      <c r="BI329" s="5">
        <v>0</v>
      </c>
      <c r="BJ329" s="5">
        <f>-2*BI262-BI266*$C$252+$C$250*BI262*$E$256</f>
        <v>-0.37349031750212092</v>
      </c>
      <c r="BK329" s="5">
        <f>BI266*$C$252/2</f>
        <v>8.803147536057692E-3</v>
      </c>
      <c r="BL329" s="5">
        <f>BI262+BI264/2</f>
        <v>0.170562744140625</v>
      </c>
      <c r="BM329" s="5">
        <v>0</v>
      </c>
      <c r="BN329" s="5">
        <v>0</v>
      </c>
      <c r="BO329" s="5">
        <v>0</v>
      </c>
      <c r="BP329" s="5">
        <v>0</v>
      </c>
      <c r="BQ329" s="5">
        <v>0</v>
      </c>
      <c r="BR329" s="5">
        <v>0</v>
      </c>
      <c r="BS329" s="5">
        <v>0</v>
      </c>
      <c r="BT329" s="5">
        <v>0</v>
      </c>
    </row>
    <row r="330" spans="2:72" x14ac:dyDescent="0.25">
      <c r="B330" s="1" t="s">
        <v>144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5">
        <v>0</v>
      </c>
      <c r="AN330" s="5">
        <v>0</v>
      </c>
      <c r="AO330" s="5">
        <v>0</v>
      </c>
      <c r="AP330" s="5">
        <v>0</v>
      </c>
      <c r="AQ330" s="5">
        <v>0</v>
      </c>
      <c r="AR330" s="5">
        <v>0</v>
      </c>
      <c r="AS330" s="5">
        <v>0</v>
      </c>
      <c r="AT330" s="5">
        <v>0</v>
      </c>
      <c r="AU330" s="5">
        <v>0</v>
      </c>
      <c r="AV330" s="5">
        <v>0</v>
      </c>
      <c r="AW330" s="5">
        <v>0</v>
      </c>
      <c r="AX330" s="5">
        <v>0</v>
      </c>
      <c r="AY330" s="5">
        <v>0</v>
      </c>
      <c r="AZ330" s="5">
        <v>0</v>
      </c>
      <c r="BA330" s="5">
        <v>0</v>
      </c>
      <c r="BB330" s="5">
        <v>0</v>
      </c>
      <c r="BC330" s="5">
        <v>0</v>
      </c>
      <c r="BD330" s="5">
        <v>0</v>
      </c>
      <c r="BE330" s="5">
        <v>0</v>
      </c>
      <c r="BF330" s="5">
        <v>0</v>
      </c>
      <c r="BG330" s="5">
        <v>0</v>
      </c>
      <c r="BH330" s="5">
        <v>0</v>
      </c>
      <c r="BI330" s="5">
        <f>-BK268*$C$252/2+BK266*$C$252</f>
        <v>1.7361763196113784E-2</v>
      </c>
      <c r="BJ330" s="5">
        <f>BK266*$C$252/2</f>
        <v>8.55861566005609E-3</v>
      </c>
      <c r="BK330" s="5">
        <f>-2*BK266*$C$252+BK266*$C$256</f>
        <v>-3.4212554986762379E-2</v>
      </c>
      <c r="BL330" s="5">
        <f>-BK268*$C$252</f>
        <v>4.8906375200320513E-4</v>
      </c>
      <c r="BM330" s="5">
        <f>BK268*$C$252/2+BK266*$C$252</f>
        <v>1.6872699444110576E-2</v>
      </c>
      <c r="BN330" s="5">
        <f>-BK266*$C$252/2</f>
        <v>-8.55861566005609E-3</v>
      </c>
      <c r="BO330" s="5">
        <v>0</v>
      </c>
      <c r="BP330" s="5">
        <v>0</v>
      </c>
      <c r="BQ330" s="5">
        <v>0</v>
      </c>
      <c r="BR330" s="5">
        <v>0</v>
      </c>
      <c r="BS330" s="5">
        <v>0</v>
      </c>
      <c r="BT330" s="5">
        <v>0</v>
      </c>
    </row>
    <row r="331" spans="2:72" x14ac:dyDescent="0.25">
      <c r="B331" s="1" t="s">
        <v>145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5">
        <v>0</v>
      </c>
      <c r="AN331" s="5">
        <v>0</v>
      </c>
      <c r="AO331" s="5">
        <v>0</v>
      </c>
      <c r="AP331" s="5">
        <v>0</v>
      </c>
      <c r="AQ331" s="5">
        <v>0</v>
      </c>
      <c r="AR331" s="5">
        <v>0</v>
      </c>
      <c r="AS331" s="5">
        <v>0</v>
      </c>
      <c r="AT331" s="5">
        <v>0</v>
      </c>
      <c r="AU331" s="5">
        <v>0</v>
      </c>
      <c r="AV331" s="5">
        <v>0</v>
      </c>
      <c r="AW331" s="5">
        <v>0</v>
      </c>
      <c r="AX331" s="5">
        <v>0</v>
      </c>
      <c r="AY331" s="5">
        <v>0</v>
      </c>
      <c r="AZ331" s="5">
        <v>0</v>
      </c>
      <c r="BA331" s="5">
        <v>0</v>
      </c>
      <c r="BB331" s="5">
        <v>0</v>
      </c>
      <c r="BC331" s="5">
        <v>0</v>
      </c>
      <c r="BD331" s="5">
        <v>0</v>
      </c>
      <c r="BE331" s="5">
        <v>0</v>
      </c>
      <c r="BF331" s="5">
        <v>0</v>
      </c>
      <c r="BG331" s="5">
        <v>0</v>
      </c>
      <c r="BH331" s="5">
        <v>0</v>
      </c>
      <c r="BI331" s="5">
        <f>-BK266*$C$252/2</f>
        <v>-8.55861566005609E-3</v>
      </c>
      <c r="BJ331" s="5">
        <f>BK262-BK264/2</f>
        <v>0.17056465148925781</v>
      </c>
      <c r="BK331" s="5">
        <v>0</v>
      </c>
      <c r="BL331" s="5">
        <f>-2*BK262-BK266*$C$252+$C$250*BK262*$E$256</f>
        <v>-0.34416042965872862</v>
      </c>
      <c r="BM331" s="5">
        <f>BK266*$C$252/2</f>
        <v>8.55861566005609E-3</v>
      </c>
      <c r="BN331" s="5">
        <f>BK262+BK264/2</f>
        <v>0.15654563903808594</v>
      </c>
      <c r="BO331" s="5">
        <v>0</v>
      </c>
      <c r="BP331" s="5">
        <v>0</v>
      </c>
      <c r="BQ331" s="5">
        <v>0</v>
      </c>
      <c r="BR331" s="5">
        <v>0</v>
      </c>
      <c r="BS331" s="5">
        <v>0</v>
      </c>
      <c r="BT331" s="5">
        <v>0</v>
      </c>
    </row>
    <row r="332" spans="2:72" x14ac:dyDescent="0.25">
      <c r="B332" s="1" t="s">
        <v>146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5">
        <v>0</v>
      </c>
      <c r="AD332" s="5">
        <v>0</v>
      </c>
      <c r="AE332" s="5">
        <v>0</v>
      </c>
      <c r="AF332" s="5">
        <v>0</v>
      </c>
      <c r="AG332" s="5">
        <v>0</v>
      </c>
      <c r="AH332" s="5">
        <v>0</v>
      </c>
      <c r="AI332" s="5">
        <v>0</v>
      </c>
      <c r="AJ332" s="5">
        <v>0</v>
      </c>
      <c r="AK332" s="5">
        <v>0</v>
      </c>
      <c r="AL332" s="5">
        <v>0</v>
      </c>
      <c r="AM332" s="5">
        <v>0</v>
      </c>
      <c r="AN332" s="5">
        <v>0</v>
      </c>
      <c r="AO332" s="5">
        <v>0</v>
      </c>
      <c r="AP332" s="5">
        <v>0</v>
      </c>
      <c r="AQ332" s="5">
        <v>0</v>
      </c>
      <c r="AR332" s="5">
        <v>0</v>
      </c>
      <c r="AS332" s="5">
        <v>0</v>
      </c>
      <c r="AT332" s="5">
        <v>0</v>
      </c>
      <c r="AU332" s="5">
        <v>0</v>
      </c>
      <c r="AV332" s="5">
        <v>0</v>
      </c>
      <c r="AW332" s="5">
        <v>0</v>
      </c>
      <c r="AX332" s="5">
        <v>0</v>
      </c>
      <c r="AY332" s="5">
        <v>0</v>
      </c>
      <c r="AZ332" s="5">
        <v>0</v>
      </c>
      <c r="BA332" s="5">
        <v>0</v>
      </c>
      <c r="BB332" s="5">
        <v>0</v>
      </c>
      <c r="BC332" s="5">
        <v>0</v>
      </c>
      <c r="BD332" s="5">
        <v>0</v>
      </c>
      <c r="BE332" s="5">
        <v>0</v>
      </c>
      <c r="BF332" s="5">
        <v>0</v>
      </c>
      <c r="BG332" s="5">
        <v>0</v>
      </c>
      <c r="BH332" s="5">
        <v>0</v>
      </c>
      <c r="BI332" s="5">
        <v>0</v>
      </c>
      <c r="BJ332" s="5">
        <v>0</v>
      </c>
      <c r="BK332" s="5">
        <f>-BM268*$C$252/2+BM266*$C$252</f>
        <v>1.687269944411058E-2</v>
      </c>
      <c r="BL332" s="5">
        <f>BM266*$C$252/2</f>
        <v>8.3140837840544879E-3</v>
      </c>
      <c r="BM332" s="5">
        <f>-2*BM266*$C$252+BM266*$C$256</f>
        <v>-3.3235053415712028E-2</v>
      </c>
      <c r="BN332" s="5">
        <f>-BM268*$C$252</f>
        <v>4.8906375200320513E-4</v>
      </c>
      <c r="BO332" s="5">
        <f>BM268*$C$252/2+BM266*$C$252</f>
        <v>1.6383635692107372E-2</v>
      </c>
      <c r="BP332" s="5">
        <f>-BM266*$C$252/2</f>
        <v>-8.3140837840544879E-3</v>
      </c>
      <c r="BQ332" s="5">
        <v>0</v>
      </c>
      <c r="BR332" s="5">
        <v>0</v>
      </c>
      <c r="BS332" s="5">
        <v>0</v>
      </c>
      <c r="BT332" s="5">
        <v>0</v>
      </c>
    </row>
    <row r="333" spans="2:72" x14ac:dyDescent="0.25">
      <c r="B333" s="1" t="s">
        <v>147</v>
      </c>
      <c r="C333" s="5">
        <v>0</v>
      </c>
      <c r="D333" s="5">
        <v>0</v>
      </c>
      <c r="E333" s="5">
        <v>0</v>
      </c>
      <c r="F333" s="5">
        <v>0</v>
      </c>
      <c r="G333" s="5">
        <v>0</v>
      </c>
      <c r="H333" s="5">
        <v>0</v>
      </c>
      <c r="I333" s="5">
        <v>0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5">
        <v>0</v>
      </c>
      <c r="AD333" s="5">
        <v>0</v>
      </c>
      <c r="AE333" s="5">
        <v>0</v>
      </c>
      <c r="AF333" s="5">
        <v>0</v>
      </c>
      <c r="AG333" s="5">
        <v>0</v>
      </c>
      <c r="AH333" s="5">
        <v>0</v>
      </c>
      <c r="AI333" s="5">
        <v>0</v>
      </c>
      <c r="AJ333" s="5">
        <v>0</v>
      </c>
      <c r="AK333" s="5">
        <v>0</v>
      </c>
      <c r="AL333" s="5">
        <v>0</v>
      </c>
      <c r="AM333" s="5">
        <v>0</v>
      </c>
      <c r="AN333" s="5">
        <v>0</v>
      </c>
      <c r="AO333" s="5">
        <v>0</v>
      </c>
      <c r="AP333" s="5">
        <v>0</v>
      </c>
      <c r="AQ333" s="5">
        <v>0</v>
      </c>
      <c r="AR333" s="5">
        <v>0</v>
      </c>
      <c r="AS333" s="5">
        <v>0</v>
      </c>
      <c r="AT333" s="5">
        <v>0</v>
      </c>
      <c r="AU333" s="5">
        <v>0</v>
      </c>
      <c r="AV333" s="5">
        <v>0</v>
      </c>
      <c r="AW333" s="5">
        <v>0</v>
      </c>
      <c r="AX333" s="5">
        <v>0</v>
      </c>
      <c r="AY333" s="5">
        <v>0</v>
      </c>
      <c r="AZ333" s="5">
        <v>0</v>
      </c>
      <c r="BA333" s="5">
        <v>0</v>
      </c>
      <c r="BB333" s="5">
        <v>0</v>
      </c>
      <c r="BC333" s="5">
        <v>0</v>
      </c>
      <c r="BD333" s="5">
        <v>0</v>
      </c>
      <c r="BE333" s="5">
        <v>0</v>
      </c>
      <c r="BF333" s="5">
        <v>0</v>
      </c>
      <c r="BG333" s="5">
        <v>0</v>
      </c>
      <c r="BH333" s="5">
        <v>0</v>
      </c>
      <c r="BI333" s="5">
        <v>0</v>
      </c>
      <c r="BJ333" s="5">
        <v>0</v>
      </c>
      <c r="BK333" s="5">
        <f>-BM266*$C$252/2</f>
        <v>-8.3140837840544879E-3</v>
      </c>
      <c r="BL333" s="5">
        <f>BM262-BM264/2</f>
        <v>0.15654754638671875</v>
      </c>
      <c r="BM333" s="5">
        <v>0</v>
      </c>
      <c r="BN333" s="5">
        <f>-2*BM262-BM266*$C$252+$C$250*BM262*$E$256</f>
        <v>-0.31643238605209684</v>
      </c>
      <c r="BO333" s="5">
        <f>BM266*$C$252/2</f>
        <v>8.3140837840544879E-3</v>
      </c>
      <c r="BP333" s="5">
        <f>BM262+BM264/2</f>
        <v>0.14331817626953125</v>
      </c>
      <c r="BQ333" s="5">
        <v>0</v>
      </c>
      <c r="BR333" s="5">
        <v>0</v>
      </c>
      <c r="BS333" s="5">
        <v>0</v>
      </c>
      <c r="BT333" s="5">
        <v>0</v>
      </c>
    </row>
    <row r="334" spans="2:72" x14ac:dyDescent="0.25">
      <c r="B334" s="1" t="s">
        <v>148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5">
        <v>0</v>
      </c>
      <c r="AD334" s="5">
        <v>0</v>
      </c>
      <c r="AE334" s="5">
        <v>0</v>
      </c>
      <c r="AF334" s="5">
        <v>0</v>
      </c>
      <c r="AG334" s="5">
        <v>0</v>
      </c>
      <c r="AH334" s="5">
        <v>0</v>
      </c>
      <c r="AI334" s="5">
        <v>0</v>
      </c>
      <c r="AJ334" s="5">
        <v>0</v>
      </c>
      <c r="AK334" s="5">
        <v>0</v>
      </c>
      <c r="AL334" s="5">
        <v>0</v>
      </c>
      <c r="AM334" s="5">
        <v>0</v>
      </c>
      <c r="AN334" s="5">
        <v>0</v>
      </c>
      <c r="AO334" s="5">
        <v>0</v>
      </c>
      <c r="AP334" s="5">
        <v>0</v>
      </c>
      <c r="AQ334" s="5">
        <v>0</v>
      </c>
      <c r="AR334" s="5">
        <v>0</v>
      </c>
      <c r="AS334" s="5">
        <v>0</v>
      </c>
      <c r="AT334" s="5">
        <v>0</v>
      </c>
      <c r="AU334" s="5">
        <v>0</v>
      </c>
      <c r="AV334" s="5">
        <v>0</v>
      </c>
      <c r="AW334" s="5">
        <v>0</v>
      </c>
      <c r="AX334" s="5">
        <v>0</v>
      </c>
      <c r="AY334" s="5">
        <v>0</v>
      </c>
      <c r="AZ334" s="5">
        <v>0</v>
      </c>
      <c r="BA334" s="5">
        <v>0</v>
      </c>
      <c r="BB334" s="5">
        <v>0</v>
      </c>
      <c r="BC334" s="5">
        <v>0</v>
      </c>
      <c r="BD334" s="5">
        <v>0</v>
      </c>
      <c r="BE334" s="5">
        <v>0</v>
      </c>
      <c r="BF334" s="5">
        <v>0</v>
      </c>
      <c r="BG334" s="5">
        <v>0</v>
      </c>
      <c r="BH334" s="5">
        <v>0</v>
      </c>
      <c r="BI334" s="5">
        <v>0</v>
      </c>
      <c r="BJ334" s="5">
        <v>0</v>
      </c>
      <c r="BK334" s="5">
        <v>0</v>
      </c>
      <c r="BL334" s="5">
        <v>0</v>
      </c>
      <c r="BM334" s="5">
        <f>-BO268*$C$252/2+BO266*$C$252</f>
        <v>1.6383635692107372E-2</v>
      </c>
      <c r="BN334" s="5">
        <f>BO266*$C$252/2</f>
        <v>8.0695519080528841E-3</v>
      </c>
      <c r="BO334" s="5">
        <f>-2*BO266*$C$252+BO266*$C$256</f>
        <v>-3.2257551844661669E-2</v>
      </c>
      <c r="BP334" s="5">
        <f>-BO268*$C$252</f>
        <v>4.8906375200320513E-4</v>
      </c>
      <c r="BQ334" s="5">
        <f>BO268*$C$252/2+BO266*$C$252</f>
        <v>1.5894571940104164E-2</v>
      </c>
      <c r="BR334" s="5">
        <f>-BO266*$C$252/2</f>
        <v>-8.0695519080528841E-3</v>
      </c>
      <c r="BS334" s="5">
        <v>0</v>
      </c>
      <c r="BT334" s="5">
        <v>0</v>
      </c>
    </row>
    <row r="335" spans="2:72" x14ac:dyDescent="0.25">
      <c r="B335" s="1" t="s">
        <v>149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5">
        <v>0</v>
      </c>
      <c r="AD335" s="5">
        <v>0</v>
      </c>
      <c r="AE335" s="5">
        <v>0</v>
      </c>
      <c r="AF335" s="5">
        <v>0</v>
      </c>
      <c r="AG335" s="5">
        <v>0</v>
      </c>
      <c r="AH335" s="5">
        <v>0</v>
      </c>
      <c r="AI335" s="5">
        <v>0</v>
      </c>
      <c r="AJ335" s="5">
        <v>0</v>
      </c>
      <c r="AK335" s="5">
        <v>0</v>
      </c>
      <c r="AL335" s="5">
        <v>0</v>
      </c>
      <c r="AM335" s="5">
        <v>0</v>
      </c>
      <c r="AN335" s="5">
        <v>0</v>
      </c>
      <c r="AO335" s="5">
        <v>0</v>
      </c>
      <c r="AP335" s="5">
        <v>0</v>
      </c>
      <c r="AQ335" s="5">
        <v>0</v>
      </c>
      <c r="AR335" s="5">
        <v>0</v>
      </c>
      <c r="AS335" s="5">
        <v>0</v>
      </c>
      <c r="AT335" s="5">
        <v>0</v>
      </c>
      <c r="AU335" s="5">
        <v>0</v>
      </c>
      <c r="AV335" s="5">
        <v>0</v>
      </c>
      <c r="AW335" s="5">
        <v>0</v>
      </c>
      <c r="AX335" s="5">
        <v>0</v>
      </c>
      <c r="AY335" s="5">
        <v>0</v>
      </c>
      <c r="AZ335" s="5">
        <v>0</v>
      </c>
      <c r="BA335" s="5">
        <v>0</v>
      </c>
      <c r="BB335" s="5">
        <v>0</v>
      </c>
      <c r="BC335" s="5">
        <v>0</v>
      </c>
      <c r="BD335" s="5">
        <v>0</v>
      </c>
      <c r="BE335" s="5">
        <v>0</v>
      </c>
      <c r="BF335" s="5">
        <v>0</v>
      </c>
      <c r="BG335" s="5">
        <v>0</v>
      </c>
      <c r="BH335" s="5">
        <v>0</v>
      </c>
      <c r="BI335" s="5">
        <v>0</v>
      </c>
      <c r="BJ335" s="5">
        <v>0</v>
      </c>
      <c r="BK335" s="5">
        <v>0</v>
      </c>
      <c r="BL335" s="5">
        <v>0</v>
      </c>
      <c r="BM335" s="5">
        <f>-BO266*$C$252/2</f>
        <v>-8.0695519080528841E-3</v>
      </c>
      <c r="BN335" s="5">
        <f>BO262-BO264/2</f>
        <v>0.14332008361816406</v>
      </c>
      <c r="BO335" s="5">
        <v>0</v>
      </c>
      <c r="BP335" s="5">
        <f>-2*BO262-BO266*$C$252+$C$250*BO262*$E$256</f>
        <v>-0.29026041970403249</v>
      </c>
      <c r="BQ335" s="5">
        <f>BO266*$C$252/2</f>
        <v>8.0695519080528841E-3</v>
      </c>
      <c r="BR335" s="5">
        <f>BO262+BO264/2</f>
        <v>0.13085746765136719</v>
      </c>
      <c r="BS335" s="5">
        <v>0</v>
      </c>
      <c r="BT335" s="5">
        <v>0</v>
      </c>
    </row>
    <row r="336" spans="2:72" x14ac:dyDescent="0.25">
      <c r="B336" s="1" t="s">
        <v>150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5">
        <v>0</v>
      </c>
      <c r="AD336" s="5">
        <v>0</v>
      </c>
      <c r="AE336" s="5">
        <v>0</v>
      </c>
      <c r="AF336" s="5">
        <v>0</v>
      </c>
      <c r="AG336" s="5">
        <v>0</v>
      </c>
      <c r="AH336" s="5">
        <v>0</v>
      </c>
      <c r="AI336" s="5">
        <v>0</v>
      </c>
      <c r="AJ336" s="5">
        <v>0</v>
      </c>
      <c r="AK336" s="5">
        <v>0</v>
      </c>
      <c r="AL336" s="5">
        <v>0</v>
      </c>
      <c r="AM336" s="5">
        <v>0</v>
      </c>
      <c r="AN336" s="5">
        <v>0</v>
      </c>
      <c r="AO336" s="5">
        <v>0</v>
      </c>
      <c r="AP336" s="5">
        <v>0</v>
      </c>
      <c r="AQ336" s="5">
        <v>0</v>
      </c>
      <c r="AR336" s="5">
        <v>0</v>
      </c>
      <c r="AS336" s="5">
        <v>0</v>
      </c>
      <c r="AT336" s="5">
        <v>0</v>
      </c>
      <c r="AU336" s="5">
        <v>0</v>
      </c>
      <c r="AV336" s="5">
        <v>0</v>
      </c>
      <c r="AW336" s="5">
        <v>0</v>
      </c>
      <c r="AX336" s="5">
        <v>0</v>
      </c>
      <c r="AY336" s="5">
        <v>0</v>
      </c>
      <c r="AZ336" s="5">
        <v>0</v>
      </c>
      <c r="BA336" s="5">
        <v>0</v>
      </c>
      <c r="BB336" s="5">
        <v>0</v>
      </c>
      <c r="BC336" s="5">
        <v>0</v>
      </c>
      <c r="BD336" s="5">
        <v>0</v>
      </c>
      <c r="BE336" s="5">
        <v>0</v>
      </c>
      <c r="BF336" s="5">
        <v>0</v>
      </c>
      <c r="BG336" s="5">
        <v>0</v>
      </c>
      <c r="BH336" s="5">
        <v>0</v>
      </c>
      <c r="BI336" s="5">
        <v>0</v>
      </c>
      <c r="BJ336" s="5">
        <v>0</v>
      </c>
      <c r="BK336" s="5">
        <v>0</v>
      </c>
      <c r="BL336" s="5">
        <v>0</v>
      </c>
      <c r="BM336" s="5">
        <v>0</v>
      </c>
      <c r="BN336" s="5">
        <v>0</v>
      </c>
      <c r="BO336" s="5">
        <f>-BQ268*$C$252/2+BQ266*$C$252</f>
        <v>1.5894571940104168E-2</v>
      </c>
      <c r="BP336" s="5">
        <f>BQ266*$C$252/2</f>
        <v>7.825020032051282E-3</v>
      </c>
      <c r="BQ336" s="5">
        <f>-2*BQ266*$C$252+BQ266*$C$256</f>
        <v>-3.1280050273611318E-2</v>
      </c>
      <c r="BR336" s="5">
        <f>-BQ268*$C$252</f>
        <v>4.8906375200320513E-4</v>
      </c>
      <c r="BS336" s="5">
        <f>BQ268*$C$252/2+BQ266*$C$252</f>
        <v>1.5405508188100962E-2</v>
      </c>
      <c r="BT336" s="5">
        <f>-BQ266*$C$252/2</f>
        <v>-7.825020032051282E-3</v>
      </c>
    </row>
    <row r="337" spans="2:72" x14ac:dyDescent="0.25">
      <c r="B337" s="1" t="s">
        <v>151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5">
        <v>0</v>
      </c>
      <c r="AD337" s="5">
        <v>0</v>
      </c>
      <c r="AE337" s="5">
        <v>0</v>
      </c>
      <c r="AF337" s="5">
        <v>0</v>
      </c>
      <c r="AG337" s="5">
        <v>0</v>
      </c>
      <c r="AH337" s="5">
        <v>0</v>
      </c>
      <c r="AI337" s="5">
        <v>0</v>
      </c>
      <c r="AJ337" s="5">
        <v>0</v>
      </c>
      <c r="AK337" s="5">
        <v>0</v>
      </c>
      <c r="AL337" s="5">
        <v>0</v>
      </c>
      <c r="AM337" s="5">
        <v>0</v>
      </c>
      <c r="AN337" s="5">
        <v>0</v>
      </c>
      <c r="AO337" s="5">
        <v>0</v>
      </c>
      <c r="AP337" s="5">
        <v>0</v>
      </c>
      <c r="AQ337" s="5">
        <v>0</v>
      </c>
      <c r="AR337" s="5">
        <v>0</v>
      </c>
      <c r="AS337" s="5">
        <v>0</v>
      </c>
      <c r="AT337" s="5">
        <v>0</v>
      </c>
      <c r="AU337" s="5">
        <v>0</v>
      </c>
      <c r="AV337" s="5">
        <v>0</v>
      </c>
      <c r="AW337" s="5">
        <v>0</v>
      </c>
      <c r="AX337" s="5">
        <v>0</v>
      </c>
      <c r="AY337" s="5">
        <v>0</v>
      </c>
      <c r="AZ337" s="5">
        <v>0</v>
      </c>
      <c r="BA337" s="5">
        <v>0</v>
      </c>
      <c r="BB337" s="5">
        <v>0</v>
      </c>
      <c r="BC337" s="5">
        <v>0</v>
      </c>
      <c r="BD337" s="5">
        <v>0</v>
      </c>
      <c r="BE337" s="5">
        <v>0</v>
      </c>
      <c r="BF337" s="5">
        <v>0</v>
      </c>
      <c r="BG337" s="5">
        <v>0</v>
      </c>
      <c r="BH337" s="5">
        <v>0</v>
      </c>
      <c r="BI337" s="5">
        <v>0</v>
      </c>
      <c r="BJ337" s="5">
        <v>0</v>
      </c>
      <c r="BK337" s="5">
        <v>0</v>
      </c>
      <c r="BL337" s="5">
        <v>0</v>
      </c>
      <c r="BM337" s="5">
        <v>0</v>
      </c>
      <c r="BN337" s="5">
        <v>0</v>
      </c>
      <c r="BO337" s="5">
        <f>-BQ266*$C$252/2</f>
        <v>-7.825020032051282E-3</v>
      </c>
      <c r="BP337" s="5">
        <f>BQ262-BQ264/2</f>
        <v>0.130859375</v>
      </c>
      <c r="BQ337" s="5">
        <v>0</v>
      </c>
      <c r="BR337" s="5">
        <f>-2*BQ262-BQ266*$C$252+$C$250*BQ262*$E$256</f>
        <v>-0.26559876363634244</v>
      </c>
      <c r="BS337" s="5">
        <f>BQ266*$C$252/2</f>
        <v>7.825020032051282E-3</v>
      </c>
      <c r="BT337" s="5">
        <f>BQ262+BQ264/2</f>
        <v>0.119140625</v>
      </c>
    </row>
    <row r="338" spans="2:72" x14ac:dyDescent="0.25">
      <c r="B338" s="1" t="s">
        <v>15</v>
      </c>
      <c r="C338" s="5">
        <v>0</v>
      </c>
      <c r="D338" s="5">
        <v>0</v>
      </c>
      <c r="E338" s="5">
        <v>1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0</v>
      </c>
      <c r="AE338" s="5">
        <v>0</v>
      </c>
      <c r="AF338" s="5">
        <v>0</v>
      </c>
      <c r="AG338" s="5">
        <v>0</v>
      </c>
      <c r="AH338" s="5">
        <v>0</v>
      </c>
      <c r="AI338" s="5">
        <v>0</v>
      </c>
      <c r="AJ338" s="5">
        <v>0</v>
      </c>
      <c r="AK338" s="5">
        <v>0</v>
      </c>
      <c r="AL338" s="5">
        <v>0</v>
      </c>
      <c r="AM338" s="5">
        <v>0</v>
      </c>
      <c r="AN338" s="5">
        <v>0</v>
      </c>
      <c r="AO338" s="5">
        <v>0</v>
      </c>
      <c r="AP338" s="5">
        <v>0</v>
      </c>
      <c r="AQ338" s="5">
        <v>0</v>
      </c>
      <c r="AR338" s="5">
        <v>0</v>
      </c>
      <c r="AS338" s="5">
        <v>0</v>
      </c>
      <c r="AT338" s="5">
        <v>0</v>
      </c>
      <c r="AU338" s="5">
        <v>0</v>
      </c>
      <c r="AV338" s="5">
        <v>0</v>
      </c>
      <c r="AW338" s="5">
        <v>0</v>
      </c>
      <c r="AX338" s="5">
        <v>0</v>
      </c>
      <c r="AY338" s="5">
        <v>0</v>
      </c>
      <c r="AZ338" s="5">
        <v>0</v>
      </c>
      <c r="BA338" s="5">
        <v>0</v>
      </c>
      <c r="BB338" s="5">
        <v>0</v>
      </c>
      <c r="BC338" s="5">
        <v>0</v>
      </c>
      <c r="BD338" s="5">
        <v>0</v>
      </c>
      <c r="BE338" s="5">
        <v>0</v>
      </c>
      <c r="BF338" s="5">
        <v>0</v>
      </c>
      <c r="BG338" s="5">
        <v>0</v>
      </c>
      <c r="BH338" s="5">
        <v>0</v>
      </c>
      <c r="BI338" s="5">
        <v>0</v>
      </c>
      <c r="BJ338" s="5">
        <v>0</v>
      </c>
      <c r="BK338" s="5">
        <v>0</v>
      </c>
      <c r="BL338" s="5">
        <v>0</v>
      </c>
      <c r="BM338" s="5">
        <v>0</v>
      </c>
      <c r="BN338" s="5">
        <v>0</v>
      </c>
      <c r="BO338" s="5">
        <v>0</v>
      </c>
      <c r="BP338" s="5">
        <v>0</v>
      </c>
      <c r="BQ338" s="5">
        <v>0</v>
      </c>
      <c r="BR338" s="5">
        <v>0</v>
      </c>
      <c r="BS338" s="5">
        <v>0</v>
      </c>
      <c r="BT338" s="5">
        <v>0</v>
      </c>
    </row>
    <row r="339" spans="2:72" x14ac:dyDescent="0.25">
      <c r="B339" s="1" t="s">
        <v>16</v>
      </c>
      <c r="C339" s="5">
        <v>0</v>
      </c>
      <c r="D339" s="5">
        <v>1</v>
      </c>
      <c r="E339" s="5">
        <v>0</v>
      </c>
      <c r="F339" s="5">
        <v>0</v>
      </c>
      <c r="G339" s="5">
        <v>0</v>
      </c>
      <c r="H339" s="5">
        <v>-1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0</v>
      </c>
      <c r="AE339" s="5">
        <v>0</v>
      </c>
      <c r="AF339" s="5">
        <v>0</v>
      </c>
      <c r="AG339" s="5">
        <v>0</v>
      </c>
      <c r="AH339" s="5">
        <v>0</v>
      </c>
      <c r="AI339" s="5">
        <v>0</v>
      </c>
      <c r="AJ339" s="5">
        <v>0</v>
      </c>
      <c r="AK339" s="5">
        <v>0</v>
      </c>
      <c r="AL339" s="5">
        <v>0</v>
      </c>
      <c r="AM339" s="5">
        <v>0</v>
      </c>
      <c r="AN339" s="5">
        <v>0</v>
      </c>
      <c r="AO339" s="5">
        <v>0</v>
      </c>
      <c r="AP339" s="5">
        <v>0</v>
      </c>
      <c r="AQ339" s="5">
        <v>0</v>
      </c>
      <c r="AR339" s="5">
        <v>0</v>
      </c>
      <c r="AS339" s="5">
        <v>0</v>
      </c>
      <c r="AT339" s="5">
        <v>0</v>
      </c>
      <c r="AU339" s="5">
        <v>0</v>
      </c>
      <c r="AV339" s="5">
        <v>0</v>
      </c>
      <c r="AW339" s="5">
        <v>0</v>
      </c>
      <c r="AX339" s="5">
        <v>0</v>
      </c>
      <c r="AY339" s="5">
        <v>0</v>
      </c>
      <c r="AZ339" s="5">
        <v>0</v>
      </c>
      <c r="BA339" s="5">
        <v>0</v>
      </c>
      <c r="BB339" s="5">
        <v>0</v>
      </c>
      <c r="BC339" s="5">
        <v>0</v>
      </c>
      <c r="BD339" s="5">
        <v>0</v>
      </c>
      <c r="BE339" s="5">
        <v>0</v>
      </c>
      <c r="BF339" s="5">
        <v>0</v>
      </c>
      <c r="BG339" s="5">
        <v>0</v>
      </c>
      <c r="BH339" s="5">
        <v>0</v>
      </c>
      <c r="BI339" s="5">
        <v>0</v>
      </c>
      <c r="BJ339" s="5">
        <v>0</v>
      </c>
      <c r="BK339" s="5">
        <v>0</v>
      </c>
      <c r="BL339" s="5">
        <v>0</v>
      </c>
      <c r="BM339" s="5">
        <v>0</v>
      </c>
      <c r="BN339" s="5">
        <v>0</v>
      </c>
      <c r="BO339" s="5">
        <v>0</v>
      </c>
      <c r="BP339" s="5">
        <v>0</v>
      </c>
      <c r="BQ339" s="5">
        <v>0</v>
      </c>
      <c r="BR339" s="5">
        <v>0</v>
      </c>
      <c r="BS339" s="5">
        <v>0</v>
      </c>
      <c r="BT339" s="5">
        <v>0</v>
      </c>
    </row>
    <row r="340" spans="2:72" x14ac:dyDescent="0.25">
      <c r="B340" s="1" t="s">
        <v>152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0</v>
      </c>
      <c r="AE340" s="5">
        <v>0</v>
      </c>
      <c r="AF340" s="5">
        <v>0</v>
      </c>
      <c r="AG340" s="5">
        <v>0</v>
      </c>
      <c r="AH340" s="5">
        <v>0</v>
      </c>
      <c r="AI340" s="5">
        <v>0</v>
      </c>
      <c r="AJ340" s="5">
        <v>0</v>
      </c>
      <c r="AK340" s="5">
        <v>0</v>
      </c>
      <c r="AL340" s="5">
        <v>0</v>
      </c>
      <c r="AM340" s="5">
        <v>0</v>
      </c>
      <c r="AN340" s="5">
        <v>0</v>
      </c>
      <c r="AO340" s="5">
        <v>0</v>
      </c>
      <c r="AP340" s="5">
        <v>0</v>
      </c>
      <c r="AQ340" s="5">
        <v>0</v>
      </c>
      <c r="AR340" s="5">
        <v>0</v>
      </c>
      <c r="AS340" s="5">
        <v>0</v>
      </c>
      <c r="AT340" s="5">
        <v>0</v>
      </c>
      <c r="AU340" s="5">
        <v>0</v>
      </c>
      <c r="AV340" s="5">
        <v>0</v>
      </c>
      <c r="AW340" s="5">
        <v>0</v>
      </c>
      <c r="AX340" s="5">
        <v>0</v>
      </c>
      <c r="AY340" s="5">
        <v>0</v>
      </c>
      <c r="AZ340" s="5">
        <v>0</v>
      </c>
      <c r="BA340" s="5">
        <v>0</v>
      </c>
      <c r="BB340" s="5">
        <v>0</v>
      </c>
      <c r="BC340" s="5">
        <v>0</v>
      </c>
      <c r="BD340" s="5">
        <v>0</v>
      </c>
      <c r="BE340" s="5">
        <v>0</v>
      </c>
      <c r="BF340" s="5">
        <v>0</v>
      </c>
      <c r="BG340" s="5">
        <v>0</v>
      </c>
      <c r="BH340" s="5">
        <v>0</v>
      </c>
      <c r="BI340" s="5">
        <v>0</v>
      </c>
      <c r="BJ340" s="5">
        <v>0</v>
      </c>
      <c r="BK340" s="5">
        <v>0</v>
      </c>
      <c r="BL340" s="5">
        <v>0</v>
      </c>
      <c r="BM340" s="5">
        <v>0</v>
      </c>
      <c r="BN340" s="5">
        <v>0</v>
      </c>
      <c r="BO340" s="5">
        <v>0</v>
      </c>
      <c r="BP340" s="5">
        <v>0</v>
      </c>
      <c r="BQ340" s="5">
        <v>1</v>
      </c>
      <c r="BR340" s="5">
        <v>0</v>
      </c>
      <c r="BS340" s="5">
        <v>0</v>
      </c>
      <c r="BT340" s="5">
        <v>0</v>
      </c>
    </row>
    <row r="341" spans="2:72" x14ac:dyDescent="0.25">
      <c r="B341" s="1" t="s">
        <v>153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5">
        <v>0</v>
      </c>
      <c r="AD341" s="5">
        <v>0</v>
      </c>
      <c r="AE341" s="5">
        <v>0</v>
      </c>
      <c r="AF341" s="5">
        <v>0</v>
      </c>
      <c r="AG341" s="5">
        <v>0</v>
      </c>
      <c r="AH341" s="5">
        <v>0</v>
      </c>
      <c r="AI341" s="5">
        <v>0</v>
      </c>
      <c r="AJ341" s="5">
        <v>0</v>
      </c>
      <c r="AK341" s="5">
        <v>0</v>
      </c>
      <c r="AL341" s="5">
        <v>0</v>
      </c>
      <c r="AM341" s="5">
        <v>0</v>
      </c>
      <c r="AN341" s="5">
        <v>0</v>
      </c>
      <c r="AO341" s="5">
        <v>0</v>
      </c>
      <c r="AP341" s="5">
        <v>0</v>
      </c>
      <c r="AQ341" s="5">
        <v>0</v>
      </c>
      <c r="AR341" s="5">
        <v>0</v>
      </c>
      <c r="AS341" s="5">
        <v>0</v>
      </c>
      <c r="AT341" s="5">
        <v>0</v>
      </c>
      <c r="AU341" s="5">
        <v>0</v>
      </c>
      <c r="AV341" s="5">
        <v>0</v>
      </c>
      <c r="AW341" s="5">
        <v>0</v>
      </c>
      <c r="AX341" s="5">
        <v>0</v>
      </c>
      <c r="AY341" s="5">
        <v>0</v>
      </c>
      <c r="AZ341" s="5">
        <v>0</v>
      </c>
      <c r="BA341" s="5">
        <v>0</v>
      </c>
      <c r="BB341" s="5">
        <v>0</v>
      </c>
      <c r="BC341" s="5">
        <v>0</v>
      </c>
      <c r="BD341" s="5">
        <v>0</v>
      </c>
      <c r="BE341" s="5">
        <v>0</v>
      </c>
      <c r="BF341" s="5">
        <v>0</v>
      </c>
      <c r="BG341" s="5">
        <v>0</v>
      </c>
      <c r="BH341" s="5">
        <v>0</v>
      </c>
      <c r="BI341" s="5">
        <v>0</v>
      </c>
      <c r="BJ341" s="5">
        <v>0</v>
      </c>
      <c r="BK341" s="5">
        <v>0</v>
      </c>
      <c r="BL341" s="5">
        <v>0</v>
      </c>
      <c r="BM341" s="5">
        <v>0</v>
      </c>
      <c r="BN341" s="5">
        <v>0</v>
      </c>
      <c r="BO341" s="5">
        <v>0</v>
      </c>
      <c r="BP341" s="5">
        <v>1</v>
      </c>
      <c r="BQ341" s="5">
        <v>0</v>
      </c>
      <c r="BR341" s="5">
        <v>0</v>
      </c>
      <c r="BS341" s="5">
        <v>0</v>
      </c>
      <c r="BT341" s="5">
        <v>-1</v>
      </c>
    </row>
    <row r="349" spans="2:72" ht="18.75" x14ac:dyDescent="0.25">
      <c r="B349" s="13" t="s">
        <v>197</v>
      </c>
    </row>
    <row r="350" spans="2:72" ht="18.75" x14ac:dyDescent="0.25">
      <c r="C350" s="2" t="s">
        <v>202</v>
      </c>
      <c r="D350" s="14"/>
      <c r="E350" s="15"/>
    </row>
    <row r="351" spans="2:72" x14ac:dyDescent="0.25">
      <c r="C351" s="23"/>
      <c r="D351" s="14"/>
      <c r="E351" s="15"/>
    </row>
    <row r="352" spans="2:72" x14ac:dyDescent="0.25">
      <c r="C352" s="16"/>
      <c r="D352" s="14"/>
    </row>
    <row r="353" spans="1:85" x14ac:dyDescent="0.25">
      <c r="B353" s="4" t="s">
        <v>59</v>
      </c>
      <c r="C353" s="6">
        <v>40</v>
      </c>
    </row>
    <row r="354" spans="1:85" x14ac:dyDescent="0.25">
      <c r="B354" s="9"/>
      <c r="C354" s="8">
        <f>1/C353</f>
        <v>2.5000000000000001E-2</v>
      </c>
    </row>
    <row r="355" spans="1:85" x14ac:dyDescent="0.25">
      <c r="B355" s="3"/>
    </row>
    <row r="356" spans="1:85" x14ac:dyDescent="0.25">
      <c r="C356" s="18">
        <f>C22</f>
        <v>3.1200000000000002E-2</v>
      </c>
    </row>
    <row r="357" spans="1:85" ht="20.25" x14ac:dyDescent="0.35">
      <c r="B357" s="19" t="s">
        <v>203</v>
      </c>
      <c r="C357" s="18">
        <f>C23</f>
        <v>0.01</v>
      </c>
    </row>
    <row r="359" spans="1:85" x14ac:dyDescent="0.25">
      <c r="C359" s="12">
        <f>C354*C354/C356</f>
        <v>2.0032051282051284E-2</v>
      </c>
    </row>
    <row r="360" spans="1:85" x14ac:dyDescent="0.25">
      <c r="C360" s="4"/>
    </row>
    <row r="361" spans="1:85" x14ac:dyDescent="0.25">
      <c r="A361" s="15"/>
      <c r="C361" s="20">
        <v>6.46784618721047</v>
      </c>
      <c r="G361" s="17" t="s">
        <v>114</v>
      </c>
      <c r="H361" s="1">
        <f>1E+100*MDETERM(C379:CJ464)</f>
        <v>-6.3512655105506881E-5</v>
      </c>
    </row>
    <row r="362" spans="1:85" x14ac:dyDescent="0.25">
      <c r="C362" s="4"/>
      <c r="F362" s="21" t="s">
        <v>189</v>
      </c>
      <c r="G362" s="21" t="s">
        <v>190</v>
      </c>
      <c r="H362" s="21" t="s">
        <v>115</v>
      </c>
      <c r="I362" s="21" t="s">
        <v>116</v>
      </c>
      <c r="J362" s="21" t="s">
        <v>119</v>
      </c>
      <c r="K362" s="21" t="s">
        <v>154</v>
      </c>
      <c r="L362" s="21">
        <v>41</v>
      </c>
    </row>
    <row r="363" spans="1:85" x14ac:dyDescent="0.25">
      <c r="B363" s="7"/>
      <c r="C363" s="20">
        <f>C354*C354*C354*C354*C361*C361</f>
        <v>1.6341029023989465E-5</v>
      </c>
      <c r="E363" s="20">
        <f>C354*C354*C361*C361</f>
        <v>2.614564643838314E-2</v>
      </c>
      <c r="F363" s="21" t="s">
        <v>193</v>
      </c>
      <c r="G363" s="22" t="s">
        <v>194</v>
      </c>
      <c r="H363" s="5">
        <v>7.0314251729574968</v>
      </c>
      <c r="I363" s="5">
        <v>6.5923916466077825</v>
      </c>
      <c r="J363" s="5">
        <v>6.5099964460518871</v>
      </c>
      <c r="K363" s="5">
        <v>6.4811765614834496</v>
      </c>
      <c r="L363" s="5">
        <v>6.46784618721047</v>
      </c>
    </row>
    <row r="364" spans="1:85" x14ac:dyDescent="0.25">
      <c r="B364" s="7"/>
      <c r="C364" s="4"/>
      <c r="D364" s="3"/>
      <c r="E364" s="8"/>
    </row>
    <row r="365" spans="1:85" x14ac:dyDescent="0.25">
      <c r="B365" s="7"/>
      <c r="C365" s="7">
        <f>C31</f>
        <v>0.5</v>
      </c>
      <c r="D365" s="3"/>
      <c r="E365" s="8"/>
    </row>
    <row r="366" spans="1:85" x14ac:dyDescent="0.25">
      <c r="D366" s="16" t="s">
        <v>60</v>
      </c>
      <c r="E366" s="21">
        <v>1</v>
      </c>
      <c r="F366" s="21"/>
      <c r="G366" s="21">
        <v>2</v>
      </c>
      <c r="H366" s="21"/>
      <c r="I366" s="21">
        <v>3</v>
      </c>
      <c r="J366" s="21"/>
      <c r="K366" s="21">
        <v>4</v>
      </c>
      <c r="L366" s="21"/>
      <c r="M366" s="21">
        <v>5</v>
      </c>
      <c r="N366" s="21"/>
      <c r="O366" s="21">
        <v>6</v>
      </c>
      <c r="P366" s="21"/>
      <c r="Q366" s="21">
        <v>7</v>
      </c>
      <c r="R366" s="21"/>
      <c r="S366" s="21">
        <v>8</v>
      </c>
      <c r="T366" s="21"/>
      <c r="U366" s="21">
        <v>9</v>
      </c>
      <c r="W366" s="21">
        <v>10</v>
      </c>
      <c r="X366" s="21"/>
      <c r="Y366" s="21">
        <v>11</v>
      </c>
      <c r="Z366" s="21"/>
      <c r="AA366" s="21">
        <v>12</v>
      </c>
      <c r="AB366" s="21"/>
      <c r="AC366" s="21">
        <v>13</v>
      </c>
      <c r="AD366" s="21"/>
      <c r="AE366" s="21">
        <v>14</v>
      </c>
      <c r="AF366" s="21"/>
      <c r="AG366" s="21">
        <v>15</v>
      </c>
      <c r="AH366" s="21"/>
      <c r="AI366" s="21">
        <v>16</v>
      </c>
      <c r="AJ366" s="21"/>
      <c r="AK366" s="21">
        <v>17</v>
      </c>
      <c r="AL366" s="21"/>
      <c r="AM366" s="21">
        <v>18</v>
      </c>
      <c r="AN366" s="21"/>
      <c r="AO366" s="21">
        <v>19</v>
      </c>
      <c r="AP366" s="21"/>
      <c r="AQ366" s="21">
        <v>20</v>
      </c>
      <c r="AR366" s="21"/>
      <c r="AS366" s="21">
        <v>21</v>
      </c>
      <c r="AT366" s="21"/>
      <c r="AU366" s="21">
        <v>22</v>
      </c>
      <c r="AV366" s="21"/>
      <c r="AW366" s="21">
        <v>23</v>
      </c>
      <c r="AX366" s="21"/>
      <c r="AY366" s="21">
        <v>24</v>
      </c>
      <c r="AZ366" s="21"/>
      <c r="BA366" s="21">
        <v>25</v>
      </c>
      <c r="BB366" s="21"/>
      <c r="BC366" s="21">
        <v>26</v>
      </c>
      <c r="BE366" s="21">
        <v>27</v>
      </c>
      <c r="BF366" s="21"/>
      <c r="BG366" s="21">
        <v>28</v>
      </c>
      <c r="BH366" s="21"/>
      <c r="BI366" s="21">
        <v>29</v>
      </c>
      <c r="BJ366" s="21"/>
      <c r="BK366" s="21">
        <v>30</v>
      </c>
      <c r="BL366" s="21"/>
      <c r="BM366" s="21">
        <v>31</v>
      </c>
      <c r="BN366" s="21"/>
      <c r="BO366" s="21">
        <v>32</v>
      </c>
      <c r="BP366" s="21"/>
      <c r="BQ366" s="21">
        <v>33</v>
      </c>
      <c r="BS366" s="21">
        <v>34</v>
      </c>
      <c r="BT366" s="21"/>
      <c r="BU366" s="21">
        <v>35</v>
      </c>
      <c r="BV366" s="21"/>
      <c r="BW366" s="21">
        <v>36</v>
      </c>
      <c r="BX366" s="21"/>
      <c r="BY366" s="21">
        <v>37</v>
      </c>
      <c r="BZ366" s="21"/>
      <c r="CA366" s="21">
        <v>38</v>
      </c>
      <c r="CB366" s="21"/>
      <c r="CC366" s="21">
        <v>39</v>
      </c>
      <c r="CD366" s="21"/>
      <c r="CE366" s="21">
        <v>40</v>
      </c>
      <c r="CF366" s="21"/>
      <c r="CG366" s="21">
        <v>41</v>
      </c>
    </row>
    <row r="367" spans="1:85" x14ac:dyDescent="0.25">
      <c r="E367" s="5">
        <v>0</v>
      </c>
      <c r="F367" s="5"/>
      <c r="G367" s="5">
        <f>1/C353</f>
        <v>2.5000000000000001E-2</v>
      </c>
      <c r="H367" s="5"/>
      <c r="I367" s="5">
        <f>2/C353</f>
        <v>0.05</v>
      </c>
      <c r="J367" s="5"/>
      <c r="K367" s="5">
        <f>3/C353</f>
        <v>7.4999999999999997E-2</v>
      </c>
      <c r="L367" s="5"/>
      <c r="M367" s="5">
        <f>4/C353</f>
        <v>0.1</v>
      </c>
      <c r="N367" s="5"/>
      <c r="O367" s="5">
        <f>5/C353</f>
        <v>0.125</v>
      </c>
      <c r="P367" s="5"/>
      <c r="Q367" s="5">
        <f>6/C353</f>
        <v>0.15</v>
      </c>
      <c r="R367" s="5"/>
      <c r="S367" s="5">
        <f>7/C353</f>
        <v>0.17499999999999999</v>
      </c>
      <c r="T367" s="5"/>
      <c r="U367" s="5">
        <f>8/C353</f>
        <v>0.2</v>
      </c>
      <c r="W367" s="5">
        <f>9/C353</f>
        <v>0.22500000000000001</v>
      </c>
      <c r="X367" s="5"/>
      <c r="Y367" s="5">
        <f>10/C353</f>
        <v>0.25</v>
      </c>
      <c r="Z367" s="5"/>
      <c r="AA367" s="5">
        <f>11/C353</f>
        <v>0.27500000000000002</v>
      </c>
      <c r="AB367" s="5"/>
      <c r="AC367" s="5">
        <f>12/C353</f>
        <v>0.3</v>
      </c>
      <c r="AD367" s="5"/>
      <c r="AE367" s="5">
        <f>13/C353</f>
        <v>0.32500000000000001</v>
      </c>
      <c r="AF367" s="5"/>
      <c r="AG367" s="5">
        <f>14/C353</f>
        <v>0.35</v>
      </c>
      <c r="AH367" s="5"/>
      <c r="AI367" s="5">
        <f>15/C353</f>
        <v>0.375</v>
      </c>
      <c r="AJ367" s="5"/>
      <c r="AK367" s="5">
        <f>16/C353</f>
        <v>0.4</v>
      </c>
      <c r="AL367" s="5"/>
      <c r="AM367" s="5">
        <f>17/C353</f>
        <v>0.42499999999999999</v>
      </c>
      <c r="AO367" s="5">
        <f>18/C353</f>
        <v>0.45</v>
      </c>
      <c r="AP367" s="5"/>
      <c r="AQ367" s="5">
        <f>19/C353</f>
        <v>0.47499999999999998</v>
      </c>
      <c r="AR367" s="5"/>
      <c r="AS367" s="5">
        <f>20/C353</f>
        <v>0.5</v>
      </c>
      <c r="AT367" s="5"/>
      <c r="AU367" s="5">
        <f>21/C353</f>
        <v>0.52500000000000002</v>
      </c>
      <c r="AV367" s="5"/>
      <c r="AW367" s="5">
        <f>22/C353</f>
        <v>0.55000000000000004</v>
      </c>
      <c r="AX367" s="5"/>
      <c r="AY367" s="5">
        <f>23/C353</f>
        <v>0.57499999999999996</v>
      </c>
      <c r="AZ367" s="5"/>
      <c r="BA367" s="5">
        <f>24/C353</f>
        <v>0.6</v>
      </c>
      <c r="BC367" s="5">
        <f>25/C353</f>
        <v>0.625</v>
      </c>
      <c r="BD367" s="5"/>
      <c r="BE367" s="5">
        <f>26/C353</f>
        <v>0.65</v>
      </c>
      <c r="BF367" s="5"/>
      <c r="BG367" s="5">
        <f>27/C353</f>
        <v>0.67500000000000004</v>
      </c>
      <c r="BH367" s="5"/>
      <c r="BI367" s="5">
        <f>28/C353</f>
        <v>0.7</v>
      </c>
      <c r="BJ367" s="5"/>
      <c r="BK367" s="5">
        <f>29/C353</f>
        <v>0.72499999999999998</v>
      </c>
      <c r="BL367" s="5"/>
      <c r="BM367" s="5">
        <f>30/C353</f>
        <v>0.75</v>
      </c>
      <c r="BN367" s="5"/>
      <c r="BO367" s="5">
        <f>31/C353</f>
        <v>0.77500000000000002</v>
      </c>
      <c r="BP367" s="5"/>
      <c r="BQ367" s="5">
        <f>32/C353</f>
        <v>0.8</v>
      </c>
      <c r="BS367" s="5">
        <f>33/C353</f>
        <v>0.82499999999999996</v>
      </c>
      <c r="BT367" s="5"/>
      <c r="BU367" s="5">
        <f>34/C353</f>
        <v>0.85</v>
      </c>
      <c r="BV367" s="5"/>
      <c r="BW367" s="5">
        <f>35/C353</f>
        <v>0.875</v>
      </c>
      <c r="BX367" s="5"/>
      <c r="BY367" s="5">
        <f>36/C353</f>
        <v>0.9</v>
      </c>
      <c r="BZ367" s="5"/>
      <c r="CA367" s="5">
        <f>37/C353</f>
        <v>0.92500000000000004</v>
      </c>
      <c r="CB367" s="5"/>
      <c r="CC367" s="5">
        <f>38/C353</f>
        <v>0.95</v>
      </c>
      <c r="CD367" s="5"/>
      <c r="CE367" s="5">
        <f>39/C353</f>
        <v>0.97499999999999998</v>
      </c>
      <c r="CF367" s="5"/>
      <c r="CG367" s="5">
        <f>40/C353</f>
        <v>1</v>
      </c>
    </row>
    <row r="368" spans="1:85" x14ac:dyDescent="0.25">
      <c r="W368" s="5"/>
    </row>
    <row r="369" spans="2:88" x14ac:dyDescent="0.25">
      <c r="E369" s="5">
        <f>POWER(1-$C$365*E367,3)</f>
        <v>1</v>
      </c>
      <c r="F369" s="11"/>
      <c r="G369" s="5">
        <f>POWER(1-$C$365*G367,3)</f>
        <v>0.96296679687500009</v>
      </c>
      <c r="H369" s="11"/>
      <c r="I369" s="5">
        <f>POWER(1-$C$365*I367,3)</f>
        <v>0.92685937499999993</v>
      </c>
      <c r="J369" s="11"/>
      <c r="K369" s="5">
        <f>POWER(1-$C$365*K367,3)</f>
        <v>0.89166601562500014</v>
      </c>
      <c r="L369" s="11"/>
      <c r="M369" s="5">
        <f>POWER(1-$C$365*M367,3)</f>
        <v>0.85737499999999989</v>
      </c>
      <c r="N369" s="11"/>
      <c r="O369" s="5">
        <f>POWER(1-$C$365*O367,3)</f>
        <v>0.823974609375</v>
      </c>
      <c r="P369" s="11"/>
      <c r="Q369" s="5">
        <f>POWER(1-$C$365*Q367,3)</f>
        <v>0.79145312500000009</v>
      </c>
      <c r="R369" s="11"/>
      <c r="S369" s="5">
        <f>POWER(1-$C$365*S367,3)</f>
        <v>0.75979882812499999</v>
      </c>
      <c r="T369" s="11"/>
      <c r="U369" s="5">
        <f>POWER(1-$C$365*U367,3)</f>
        <v>0.72900000000000009</v>
      </c>
      <c r="W369" s="5">
        <f>POWER(1-$C$365*W367,3)</f>
        <v>0.69904492187499989</v>
      </c>
      <c r="Y369" s="5">
        <f>POWER(1-$C$365*Y367,3)</f>
        <v>0.669921875</v>
      </c>
      <c r="AA369" s="5">
        <f>POWER(1-$C$365*AA367,3)</f>
        <v>0.64161914062500014</v>
      </c>
      <c r="AC369" s="5">
        <f>POWER(1-$C$365*AC367,3)</f>
        <v>0.61412499999999992</v>
      </c>
      <c r="AE369" s="5">
        <f>POWER(1-$C$365*AE367,3)</f>
        <v>0.58742773437500007</v>
      </c>
      <c r="AG369" s="5">
        <f>POWER(1-$C$365*AG367,3)</f>
        <v>0.56151562499999996</v>
      </c>
      <c r="AI369" s="5">
        <f>POWER(1-$C$365*AI367,3)</f>
        <v>0.536376953125</v>
      </c>
      <c r="AK369" s="5">
        <f>POWER(1-$C$365*AK367,3)</f>
        <v>0.51200000000000012</v>
      </c>
      <c r="AM369" s="5">
        <f>POWER(1-$C$365*AM367,3)</f>
        <v>0.48837304687499994</v>
      </c>
      <c r="AO369" s="5">
        <f>POWER(1-$C$365*AO367,3)</f>
        <v>0.46548437500000006</v>
      </c>
      <c r="AQ369" s="5">
        <f>POWER(1-$C$365*AQ367,3)</f>
        <v>0.44332226562499988</v>
      </c>
      <c r="AS369" s="5">
        <f>POWER(1-$C$365*AS367,3)</f>
        <v>0.421875</v>
      </c>
      <c r="AU369" s="5">
        <f>POWER(1-$C$365*AU367,3)</f>
        <v>0.40113085937500004</v>
      </c>
      <c r="AW369" s="5">
        <f>POWER(1-$C$365*AW367,3)</f>
        <v>0.38107812499999999</v>
      </c>
      <c r="AY369" s="5">
        <f>POWER(1-$C$365*AY367,3)</f>
        <v>0.36170507812500002</v>
      </c>
      <c r="BA369" s="5">
        <f>POWER(1-$C$365*BA367,3)</f>
        <v>0.34299999999999992</v>
      </c>
      <c r="BC369" s="5">
        <f>POWER(1-$C$365*BC367,3)</f>
        <v>0.324951171875</v>
      </c>
      <c r="BE369" s="5">
        <f>POWER(1-$C$365*BE367,3)</f>
        <v>0.30754687500000005</v>
      </c>
      <c r="BG369" s="5">
        <f>POWER(1-$C$365*BG367,3)</f>
        <v>0.29077539062499996</v>
      </c>
      <c r="BI369" s="5">
        <f>POWER(1-$C$365*BI367,3)</f>
        <v>0.27462500000000006</v>
      </c>
      <c r="BK369" s="5">
        <f>POWER(1-$C$365*BK367,3)</f>
        <v>0.25908398437499996</v>
      </c>
      <c r="BM369" s="5">
        <f>POWER(1-$C$365*BM367,3)</f>
        <v>0.244140625</v>
      </c>
      <c r="BO369" s="5">
        <f>POWER(1-$C$365*BO367,3)</f>
        <v>0.22978320312500006</v>
      </c>
      <c r="BQ369" s="5">
        <f>POWER(1-$C$365*BQ367,3)</f>
        <v>0.216</v>
      </c>
      <c r="BS369" s="5">
        <f>POWER(1-$C$365*BS367,3)</f>
        <v>0.20277929687500004</v>
      </c>
      <c r="BU369" s="5">
        <f>POWER(1-$C$365*BU367,3)</f>
        <v>0.19010937499999994</v>
      </c>
      <c r="BW369" s="5">
        <f>POWER(1-$C$365*BW367,3)</f>
        <v>0.177978515625</v>
      </c>
      <c r="BY369" s="5">
        <f>POWER(1-$C$365*BY367,3)</f>
        <v>0.16637500000000005</v>
      </c>
      <c r="CA369" s="5">
        <f>POWER(1-$C$365*CA367,3)</f>
        <v>0.15528710937499998</v>
      </c>
      <c r="CC369" s="5">
        <f>POWER(1-$C$365*CC367,3)</f>
        <v>0.14470312500000002</v>
      </c>
      <c r="CE369" s="5">
        <f>POWER(1-$C$365*CE367,3)</f>
        <v>0.13461132812499998</v>
      </c>
      <c r="CG369" s="5">
        <f>POWER(1-$C$365*CG367,3)</f>
        <v>0.125</v>
      </c>
    </row>
    <row r="370" spans="2:88" x14ac:dyDescent="0.25"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21"/>
      <c r="W370" s="5"/>
      <c r="X370" s="21"/>
      <c r="Y370" s="5"/>
      <c r="AA370" s="5"/>
      <c r="AC370" s="5"/>
      <c r="AE370" s="5"/>
      <c r="AG370" s="5"/>
      <c r="AI370" s="5"/>
      <c r="AK370" s="5"/>
      <c r="AM370" s="5"/>
      <c r="AO370" s="5"/>
      <c r="AQ370" s="5"/>
      <c r="AS370" s="5"/>
      <c r="AU370" s="5"/>
      <c r="AW370" s="5"/>
      <c r="AY370" s="5"/>
      <c r="BA370" s="5"/>
      <c r="BC370" s="5"/>
      <c r="BE370" s="5"/>
      <c r="BG370" s="5"/>
      <c r="BI370" s="5"/>
      <c r="BK370" s="5"/>
      <c r="BM370" s="5"/>
      <c r="BO370" s="5"/>
      <c r="BQ370" s="5"/>
      <c r="BS370" s="5"/>
      <c r="BU370" s="5"/>
      <c r="BW370" s="5"/>
      <c r="BY370" s="5"/>
      <c r="CA370" s="5"/>
      <c r="CC370" s="5"/>
      <c r="CE370" s="5"/>
      <c r="CG370" s="5"/>
    </row>
    <row r="371" spans="2:88" x14ac:dyDescent="0.25">
      <c r="E371" s="5">
        <f>-3*$C$354*$C$365*POWER(1-$C$365*E367,2)</f>
        <v>-3.7500000000000006E-2</v>
      </c>
      <c r="F371" s="5"/>
      <c r="G371" s="5">
        <f>-3*$C$354*$C$365*POWER(1-$C$365*G367,2)</f>
        <v>-3.6568359375000005E-2</v>
      </c>
      <c r="H371" s="5"/>
      <c r="I371" s="5">
        <f>-3*$C$354*$C$365*POWER(1-$C$365*I367,2)</f>
        <v>-3.5648437500000005E-2</v>
      </c>
      <c r="J371" s="5"/>
      <c r="K371" s="5">
        <f>-3*$C$354*$C$365*POWER(1-$C$365*K367,2)</f>
        <v>-3.4740234375000012E-2</v>
      </c>
      <c r="L371" s="5"/>
      <c r="M371" s="5">
        <f>-3*$C$354*$C$365*POWER(1-$C$365*M367,2)</f>
        <v>-3.3843750000000006E-2</v>
      </c>
      <c r="N371" s="5"/>
      <c r="O371" s="5">
        <f>-3*$C$354*$C$365*POWER(1-$C$365*O367,2)</f>
        <v>-3.2958984375000007E-2</v>
      </c>
      <c r="P371" s="5"/>
      <c r="Q371" s="5">
        <f>-3*$C$354*$C$365*POWER(1-$C$365*Q367,2)</f>
        <v>-3.2085937500000009E-2</v>
      </c>
      <c r="R371" s="5"/>
      <c r="S371" s="5">
        <f>-3*$C$354*$C$365*POWER(1-$C$365*S367,2)</f>
        <v>-3.1224609375000004E-2</v>
      </c>
      <c r="T371" s="5"/>
      <c r="U371" s="5">
        <f>-3*$C$354*$C$365*POWER(1-$C$365*U367,2)</f>
        <v>-3.0375000000000006E-2</v>
      </c>
      <c r="V371" s="21"/>
      <c r="W371" s="5">
        <f>-3*$C$354*$C$365*POWER(1-$C$365*W367,2)</f>
        <v>-2.9537109375000002E-2</v>
      </c>
      <c r="X371" s="21"/>
      <c r="Y371" s="5">
        <f>-3*$C$354*$C$365*POWER(1-$C$365*Y367,2)</f>
        <v>-2.8710937500000006E-2</v>
      </c>
      <c r="AA371" s="5">
        <f>-3*$C$354*$C$365*POWER(1-$C$365*AA367,2)</f>
        <v>-2.7896484375000009E-2</v>
      </c>
      <c r="AC371" s="5">
        <f>-3*$C$354*$C$365*POWER(1-$C$365*AC367,2)</f>
        <v>-2.709375E-2</v>
      </c>
      <c r="AE371" s="5">
        <f>-3*$C$354*$C$365*POWER(1-$C$365*AE367,2)</f>
        <v>-2.6302734375000004E-2</v>
      </c>
      <c r="AG371" s="5">
        <f>-3*$C$354*$C$365*POWER(1-$C$365*AG367,2)</f>
        <v>-2.5523437499999999E-2</v>
      </c>
      <c r="AI371" s="5">
        <f>-3*$C$354*$C$365*POWER(1-$C$365*AI367,2)</f>
        <v>-2.4755859375000005E-2</v>
      </c>
      <c r="AK371" s="5">
        <f>-3*$C$354*$C$365*POWER(1-$C$365*AK367,2)</f>
        <v>-2.4000000000000007E-2</v>
      </c>
      <c r="AM371" s="5">
        <f>-3*$C$354*$C$365*POWER(1-$C$365*AM367,2)</f>
        <v>-2.3255859375000004E-2</v>
      </c>
      <c r="AO371" s="5">
        <f>-3*$C$354*$C$365*POWER(1-$C$365*AO367,2)</f>
        <v>-2.2523437500000007E-2</v>
      </c>
      <c r="AQ371" s="5">
        <f>-3*$C$354*$C$365*POWER(1-$C$365*AQ367,2)</f>
        <v>-2.1802734375E-2</v>
      </c>
      <c r="AS371" s="5">
        <f>-3*$C$354*$C$365*POWER(1-$C$365*AS367,2)</f>
        <v>-2.1093750000000001E-2</v>
      </c>
      <c r="AU371" s="5">
        <f>-3*$C$354*$C$365*POWER(1-$C$365*AU367,2)</f>
        <v>-2.0396484375000003E-2</v>
      </c>
      <c r="AW371" s="5">
        <f>-3*$C$354*$C$365*POWER(1-$C$365*AW367,2)</f>
        <v>-1.9710937500000004E-2</v>
      </c>
      <c r="AY371" s="5">
        <f>-3*$C$354*$C$365*POWER(1-$C$365*AY367,2)</f>
        <v>-1.9037109375000003E-2</v>
      </c>
      <c r="BA371" s="5">
        <f>-3*$C$354*$C$365*POWER(1-$C$365*BA367,2)</f>
        <v>-1.8374999999999999E-2</v>
      </c>
      <c r="BC371" s="5">
        <f>-3*$C$354*$C$365*POWER(1-$C$365*BC367,2)</f>
        <v>-1.7724609375000002E-2</v>
      </c>
      <c r="BE371" s="5">
        <f>-3*$C$354*$C$365*POWER(1-$C$365*BE367,2)</f>
        <v>-1.7085937500000006E-2</v>
      </c>
      <c r="BG371" s="5">
        <f>-3*$C$354*$C$365*POWER(1-$C$365*BG367,2)</f>
        <v>-1.6458984375000003E-2</v>
      </c>
      <c r="BI371" s="5">
        <f>-3*$C$354*$C$365*POWER(1-$C$365*BI367,2)</f>
        <v>-1.5843750000000004E-2</v>
      </c>
      <c r="BK371" s="5">
        <f>-3*$C$354*$C$365*POWER(1-$C$365*BK367,2)</f>
        <v>-1.5240234375000002E-2</v>
      </c>
      <c r="BM371" s="5">
        <f>-3*$C$354*$C$365*POWER(1-$C$365*BM367,2)</f>
        <v>-1.4648437500000002E-2</v>
      </c>
      <c r="BO371" s="5">
        <f>-3*$C$354*$C$365*POWER(1-$C$365*BO367,2)</f>
        <v>-1.4068359375000006E-2</v>
      </c>
      <c r="BQ371" s="5">
        <f>-3*$C$354*$C$365*POWER(1-$C$365*BQ367,2)</f>
        <v>-1.3500000000000002E-2</v>
      </c>
      <c r="BS371" s="5">
        <f>-3*$C$354*$C$365*POWER(1-$C$365*BS367,2)</f>
        <v>-1.2943359375000005E-2</v>
      </c>
      <c r="BU371" s="5">
        <f>-3*$C$354*$C$365*POWER(1-$C$365*BU367,2)</f>
        <v>-1.23984375E-2</v>
      </c>
      <c r="BW371" s="5">
        <f>-3*$C$354*$C$365*POWER(1-$C$365*BW367,2)</f>
        <v>-1.1865234375000002E-2</v>
      </c>
      <c r="BY371" s="5">
        <f>-3*$C$354*$C$365*POWER(1-$C$365*BY367,2)</f>
        <v>-1.1343750000000003E-2</v>
      </c>
      <c r="CA371" s="5">
        <f>-3*$C$354*$C$365*POWER(1-$C$365*CA367,2)</f>
        <v>-1.0833984375000001E-2</v>
      </c>
      <c r="CC371" s="5">
        <f>-3*$C$354*$C$365*POWER(1-$C$365*CC367,2)</f>
        <v>-1.0335937500000001E-2</v>
      </c>
      <c r="CE371" s="5">
        <f>-3*$C$354*$C$365*POWER(1-$C$365*CE367,2)</f>
        <v>-9.8496093750000003E-3</v>
      </c>
      <c r="CG371" s="5">
        <f>-3*$C$354*$C$365*POWER(1-$C$365*CG367,2)</f>
        <v>-9.3750000000000014E-3</v>
      </c>
    </row>
    <row r="372" spans="2:88" x14ac:dyDescent="0.25"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W372" s="11"/>
      <c r="Y372" s="11"/>
      <c r="AA372" s="11"/>
      <c r="AC372" s="11"/>
      <c r="AE372" s="11"/>
      <c r="AG372" s="11"/>
      <c r="AI372" s="11"/>
      <c r="AK372" s="11"/>
      <c r="AM372" s="11"/>
      <c r="AO372" s="11"/>
      <c r="AQ372" s="11"/>
      <c r="AS372" s="11"/>
      <c r="AU372" s="11"/>
      <c r="AW372" s="11"/>
      <c r="AY372" s="11"/>
      <c r="BA372" s="11"/>
      <c r="BC372" s="11"/>
      <c r="BE372" s="11"/>
      <c r="BG372" s="11"/>
      <c r="BI372" s="11"/>
      <c r="BK372" s="11"/>
      <c r="BM372" s="11"/>
      <c r="BO372" s="11"/>
      <c r="BQ372" s="11"/>
      <c r="BS372" s="11"/>
      <c r="BU372" s="11"/>
      <c r="BW372" s="11"/>
      <c r="BY372" s="11"/>
      <c r="CA372" s="11"/>
      <c r="CC372" s="11"/>
      <c r="CE372" s="11"/>
      <c r="CG372" s="11"/>
    </row>
    <row r="373" spans="2:88" x14ac:dyDescent="0.25">
      <c r="E373" s="5">
        <f>1-$C$365*E367</f>
        <v>1</v>
      </c>
      <c r="F373" s="5"/>
      <c r="G373" s="5">
        <f>1-$C$365*G367</f>
        <v>0.98750000000000004</v>
      </c>
      <c r="H373" s="5"/>
      <c r="I373" s="5">
        <f>1-$C$365*I367</f>
        <v>0.97499999999999998</v>
      </c>
      <c r="J373" s="5"/>
      <c r="K373" s="5">
        <f>1-$C$365*K367</f>
        <v>0.96250000000000002</v>
      </c>
      <c r="L373" s="5"/>
      <c r="M373" s="5">
        <f>1-$C$365*M367</f>
        <v>0.95</v>
      </c>
      <c r="N373" s="5"/>
      <c r="O373" s="5">
        <f>1-$C$365*O367</f>
        <v>0.9375</v>
      </c>
      <c r="P373" s="5"/>
      <c r="Q373" s="5">
        <f>1-$C$365*Q367</f>
        <v>0.92500000000000004</v>
      </c>
      <c r="R373" s="5"/>
      <c r="S373" s="5">
        <f>1-$C$365*S367</f>
        <v>0.91249999999999998</v>
      </c>
      <c r="T373" s="5"/>
      <c r="U373" s="5">
        <f>1-$C$365*U367</f>
        <v>0.9</v>
      </c>
      <c r="W373" s="5">
        <f>1-$C$365*W367</f>
        <v>0.88749999999999996</v>
      </c>
      <c r="Y373" s="5">
        <f>1-$C$365*Y367</f>
        <v>0.875</v>
      </c>
      <c r="AA373" s="5">
        <f>1-$C$365*AA367</f>
        <v>0.86250000000000004</v>
      </c>
      <c r="AC373" s="5">
        <f>1-$C$365*AC367</f>
        <v>0.85</v>
      </c>
      <c r="AE373" s="5">
        <f>1-$C$365*AE367</f>
        <v>0.83750000000000002</v>
      </c>
      <c r="AG373" s="5">
        <f>1-$C$365*AG367</f>
        <v>0.82499999999999996</v>
      </c>
      <c r="AI373" s="5">
        <f>1-$C$365*AI367</f>
        <v>0.8125</v>
      </c>
      <c r="AK373" s="5">
        <f>1-$C$365*AK367</f>
        <v>0.8</v>
      </c>
      <c r="AM373" s="5">
        <f>1-$C$365*AM367</f>
        <v>0.78749999999999998</v>
      </c>
      <c r="AO373" s="5">
        <f>1-$C$365*AO367</f>
        <v>0.77500000000000002</v>
      </c>
      <c r="AQ373" s="5">
        <f>1-$C$365*AQ367</f>
        <v>0.76249999999999996</v>
      </c>
      <c r="AS373" s="5">
        <f>1-$C$365*AS367</f>
        <v>0.75</v>
      </c>
      <c r="AU373" s="5">
        <f>1-$C$365*AU367</f>
        <v>0.73750000000000004</v>
      </c>
      <c r="AW373" s="5">
        <f>1-$C$365*AW367</f>
        <v>0.72499999999999998</v>
      </c>
      <c r="AY373" s="5">
        <f>1-$C$365*AY367</f>
        <v>0.71250000000000002</v>
      </c>
      <c r="BA373" s="5">
        <f>1-$C$365*BA367</f>
        <v>0.7</v>
      </c>
      <c r="BC373" s="5">
        <f>1-$C$365*BC367</f>
        <v>0.6875</v>
      </c>
      <c r="BE373" s="5">
        <f>1-$C$365*BE367</f>
        <v>0.67500000000000004</v>
      </c>
      <c r="BG373" s="5">
        <f>1-$C$365*BG367</f>
        <v>0.66249999999999998</v>
      </c>
      <c r="BI373" s="5">
        <f>1-$C$365*BI367</f>
        <v>0.65</v>
      </c>
      <c r="BK373" s="5">
        <f>1-$C$365*BK367</f>
        <v>0.63749999999999996</v>
      </c>
      <c r="BM373" s="5">
        <f>1-$C$365*BM367</f>
        <v>0.625</v>
      </c>
      <c r="BO373" s="5">
        <f>1-$C$365*BO367</f>
        <v>0.61250000000000004</v>
      </c>
      <c r="BQ373" s="5">
        <f>1-$C$365*BQ367</f>
        <v>0.6</v>
      </c>
      <c r="BS373" s="5">
        <f>1-$C$365*BS367</f>
        <v>0.58750000000000002</v>
      </c>
      <c r="BU373" s="5">
        <f>1-$C$365*BU367</f>
        <v>0.57499999999999996</v>
      </c>
      <c r="BW373" s="5">
        <f>1-$C$365*BW367</f>
        <v>0.5625</v>
      </c>
      <c r="BY373" s="5">
        <f>1-$C$365*BY367</f>
        <v>0.55000000000000004</v>
      </c>
      <c r="CA373" s="5">
        <f>1-$C$365*CA367</f>
        <v>0.53749999999999998</v>
      </c>
      <c r="CC373" s="5">
        <f>1-$C$365*CC367</f>
        <v>0.52500000000000002</v>
      </c>
      <c r="CE373" s="5">
        <f>1-$C$365*CE367</f>
        <v>0.51249999999999996</v>
      </c>
      <c r="CG373" s="5">
        <f>1-$C$365*CG367</f>
        <v>0.5</v>
      </c>
    </row>
    <row r="374" spans="2:88" x14ac:dyDescent="0.25">
      <c r="E374" s="5"/>
      <c r="F374" s="11"/>
      <c r="G374" s="5"/>
      <c r="H374" s="11"/>
      <c r="I374" s="5"/>
      <c r="J374" s="11"/>
      <c r="K374" s="5"/>
      <c r="L374" s="11"/>
      <c r="M374" s="5"/>
      <c r="N374" s="11"/>
      <c r="O374" s="5"/>
      <c r="P374" s="11"/>
      <c r="Q374" s="5"/>
      <c r="R374" s="11"/>
      <c r="S374" s="5"/>
      <c r="T374" s="11"/>
      <c r="U374" s="5"/>
      <c r="W374" s="5"/>
      <c r="Y374" s="5"/>
      <c r="AA374" s="5"/>
      <c r="AC374" s="5"/>
      <c r="AE374" s="5"/>
      <c r="AG374" s="5"/>
      <c r="AI374" s="5"/>
      <c r="AK374" s="5"/>
      <c r="AM374" s="5"/>
      <c r="AO374" s="5"/>
      <c r="AQ374" s="5"/>
      <c r="AS374" s="5"/>
      <c r="AU374" s="5"/>
      <c r="AW374" s="5"/>
      <c r="AY374" s="5"/>
      <c r="BA374" s="5"/>
      <c r="BC374" s="5"/>
      <c r="BE374" s="5"/>
      <c r="BG374" s="5"/>
      <c r="BI374" s="5"/>
      <c r="BK374" s="5"/>
      <c r="BM374" s="5"/>
      <c r="BO374" s="5"/>
      <c r="BQ374" s="5"/>
      <c r="BS374" s="5"/>
      <c r="BU374" s="5"/>
      <c r="BW374" s="5"/>
      <c r="BY374" s="5"/>
      <c r="CA374" s="5"/>
      <c r="CC374" s="5"/>
      <c r="CE374" s="5"/>
      <c r="CG374" s="5"/>
    </row>
    <row r="375" spans="2:88" x14ac:dyDescent="0.25">
      <c r="E375" s="5">
        <f>-$C$354*$C$365</f>
        <v>-1.2500000000000001E-2</v>
      </c>
      <c r="F375" s="5"/>
      <c r="G375" s="5">
        <f>-$C$354*$C$365</f>
        <v>-1.2500000000000001E-2</v>
      </c>
      <c r="H375" s="5"/>
      <c r="I375" s="5">
        <f>-$C$354*$C$365</f>
        <v>-1.2500000000000001E-2</v>
      </c>
      <c r="J375" s="5"/>
      <c r="K375" s="5">
        <f>-$C$354*$C$365</f>
        <v>-1.2500000000000001E-2</v>
      </c>
      <c r="L375" s="5"/>
      <c r="M375" s="5">
        <f>-$C$354*$C$365</f>
        <v>-1.2500000000000001E-2</v>
      </c>
      <c r="N375" s="5"/>
      <c r="O375" s="5">
        <f>-$C$354*$C$365</f>
        <v>-1.2500000000000001E-2</v>
      </c>
      <c r="P375" s="5"/>
      <c r="Q375" s="5">
        <f>-$C$354*$C$365</f>
        <v>-1.2500000000000001E-2</v>
      </c>
      <c r="R375" s="5"/>
      <c r="S375" s="5">
        <f>-$C$354*$C$365</f>
        <v>-1.2500000000000001E-2</v>
      </c>
      <c r="T375" s="11"/>
      <c r="U375" s="5">
        <f>-$C$354*$C$365</f>
        <v>-1.2500000000000001E-2</v>
      </c>
      <c r="W375" s="5">
        <f>-$C$354*$C$365</f>
        <v>-1.2500000000000001E-2</v>
      </c>
      <c r="Y375" s="5">
        <f>-$C$354*$C$365</f>
        <v>-1.2500000000000001E-2</v>
      </c>
      <c r="AA375" s="5">
        <f>-$C$354*$C$365</f>
        <v>-1.2500000000000001E-2</v>
      </c>
      <c r="AC375" s="5">
        <f>-$C$354*$C$365</f>
        <v>-1.2500000000000001E-2</v>
      </c>
      <c r="AE375" s="5">
        <f>-$C$354*$C$365</f>
        <v>-1.2500000000000001E-2</v>
      </c>
      <c r="AG375" s="5">
        <f>-$C$354*$C$365</f>
        <v>-1.2500000000000001E-2</v>
      </c>
      <c r="AI375" s="5">
        <f>-$C$354*$C$365</f>
        <v>-1.2500000000000001E-2</v>
      </c>
      <c r="AK375" s="5">
        <f>-$C$354*$C$365</f>
        <v>-1.2500000000000001E-2</v>
      </c>
      <c r="AM375" s="5">
        <f>-$C$354*$C$365</f>
        <v>-1.2500000000000001E-2</v>
      </c>
      <c r="AO375" s="5">
        <f>-$C$354*$C$365</f>
        <v>-1.2500000000000001E-2</v>
      </c>
      <c r="AQ375" s="5">
        <f>-$C$354*$C$365</f>
        <v>-1.2500000000000001E-2</v>
      </c>
      <c r="AS375" s="5">
        <f>-$C$354*$C$365</f>
        <v>-1.2500000000000001E-2</v>
      </c>
      <c r="AU375" s="5">
        <f>-$C$354*$C$365</f>
        <v>-1.2500000000000001E-2</v>
      </c>
      <c r="AW375" s="5">
        <f>-$C$354*$C$365</f>
        <v>-1.2500000000000001E-2</v>
      </c>
      <c r="AY375" s="5">
        <f>-$C$354*$C$365</f>
        <v>-1.2500000000000001E-2</v>
      </c>
      <c r="BA375" s="5">
        <f>-$C$354*$C$365</f>
        <v>-1.2500000000000001E-2</v>
      </c>
      <c r="BC375" s="5">
        <f>-$C$354*$C$365</f>
        <v>-1.2500000000000001E-2</v>
      </c>
      <c r="BE375" s="5">
        <f>-$C$354*$C$365</f>
        <v>-1.2500000000000001E-2</v>
      </c>
      <c r="BG375" s="5">
        <f>-$C$354*$C$365</f>
        <v>-1.2500000000000001E-2</v>
      </c>
      <c r="BI375" s="5">
        <f>-$C$354*$C$365</f>
        <v>-1.2500000000000001E-2</v>
      </c>
      <c r="BK375" s="5">
        <f>-$C$354*$C$365</f>
        <v>-1.2500000000000001E-2</v>
      </c>
      <c r="BM375" s="5">
        <f>-$C$354*$C$365</f>
        <v>-1.2500000000000001E-2</v>
      </c>
      <c r="BO375" s="5">
        <f>-$C$354*$C$365</f>
        <v>-1.2500000000000001E-2</v>
      </c>
      <c r="BQ375" s="5">
        <f>-$C$354*$C$365</f>
        <v>-1.2500000000000001E-2</v>
      </c>
      <c r="BS375" s="5">
        <f>-$C$354*$C$365</f>
        <v>-1.2500000000000001E-2</v>
      </c>
      <c r="BU375" s="5">
        <f>-$C$354*$C$365</f>
        <v>-1.2500000000000001E-2</v>
      </c>
      <c r="BW375" s="5">
        <f>-$C$354*$C$365</f>
        <v>-1.2500000000000001E-2</v>
      </c>
      <c r="BY375" s="5">
        <f>-$C$354*$C$365</f>
        <v>-1.2500000000000001E-2</v>
      </c>
      <c r="CA375" s="5">
        <f>-$C$354*$C$365</f>
        <v>-1.2500000000000001E-2</v>
      </c>
      <c r="CC375" s="5">
        <f>-$C$354*$C$365</f>
        <v>-1.2500000000000001E-2</v>
      </c>
      <c r="CE375" s="5">
        <f>-$C$354*$C$365</f>
        <v>-1.2500000000000001E-2</v>
      </c>
      <c r="CG375" s="5">
        <f>-$C$354*$C$365</f>
        <v>-1.2500000000000001E-2</v>
      </c>
    </row>
    <row r="376" spans="2:88" x14ac:dyDescent="0.25">
      <c r="E376" s="21"/>
      <c r="G376" s="21"/>
      <c r="I376" s="21"/>
      <c r="K376" s="21"/>
      <c r="M376" s="21"/>
      <c r="O376" s="21"/>
      <c r="Q376" s="21"/>
      <c r="S376" s="21"/>
      <c r="U376" s="5"/>
      <c r="W376" s="5"/>
    </row>
    <row r="377" spans="2:88" x14ac:dyDescent="0.25">
      <c r="E377" s="21"/>
      <c r="G377" s="21"/>
      <c r="I377" s="21"/>
      <c r="K377" s="21"/>
      <c r="M377" s="21"/>
      <c r="O377" s="21"/>
      <c r="Q377" s="21"/>
      <c r="S377" s="21"/>
      <c r="U377" s="5"/>
    </row>
    <row r="378" spans="2:88" x14ac:dyDescent="0.25">
      <c r="C378" s="10" t="s">
        <v>0</v>
      </c>
      <c r="D378" s="10" t="s">
        <v>61</v>
      </c>
      <c r="E378" s="10" t="s">
        <v>1</v>
      </c>
      <c r="F378" s="10" t="s">
        <v>62</v>
      </c>
      <c r="G378" s="10" t="s">
        <v>2</v>
      </c>
      <c r="H378" s="10" t="s">
        <v>63</v>
      </c>
      <c r="I378" s="10" t="s">
        <v>3</v>
      </c>
      <c r="J378" s="10" t="s">
        <v>64</v>
      </c>
      <c r="K378" s="10" t="s">
        <v>4</v>
      </c>
      <c r="L378" s="10" t="s">
        <v>65</v>
      </c>
      <c r="M378" s="10" t="s">
        <v>5</v>
      </c>
      <c r="N378" s="10" t="s">
        <v>66</v>
      </c>
      <c r="O378" s="10" t="s">
        <v>6</v>
      </c>
      <c r="P378" s="10" t="s">
        <v>67</v>
      </c>
      <c r="Q378" s="10" t="s">
        <v>7</v>
      </c>
      <c r="R378" s="10" t="s">
        <v>68</v>
      </c>
      <c r="S378" s="10" t="s">
        <v>8</v>
      </c>
      <c r="T378" s="10" t="s">
        <v>69</v>
      </c>
      <c r="U378" s="10" t="s">
        <v>9</v>
      </c>
      <c r="V378" s="10" t="s">
        <v>70</v>
      </c>
      <c r="W378" s="10" t="s">
        <v>10</v>
      </c>
      <c r="X378" s="10" t="s">
        <v>71</v>
      </c>
      <c r="Y378" s="10" t="s">
        <v>11</v>
      </c>
      <c r="Z378" s="10" t="s">
        <v>72</v>
      </c>
      <c r="AA378" s="10" t="s">
        <v>12</v>
      </c>
      <c r="AB378" s="10" t="s">
        <v>73</v>
      </c>
      <c r="AC378" s="10" t="s">
        <v>13</v>
      </c>
      <c r="AD378" s="10" t="s">
        <v>74</v>
      </c>
      <c r="AE378" s="10" t="s">
        <v>14</v>
      </c>
      <c r="AF378" s="10" t="s">
        <v>75</v>
      </c>
      <c r="AG378" s="10" t="s">
        <v>45</v>
      </c>
      <c r="AH378" s="10" t="s">
        <v>76</v>
      </c>
      <c r="AI378" s="10" t="s">
        <v>46</v>
      </c>
      <c r="AJ378" s="10" t="s">
        <v>77</v>
      </c>
      <c r="AK378" s="10" t="s">
        <v>47</v>
      </c>
      <c r="AL378" s="10" t="s">
        <v>78</v>
      </c>
      <c r="AM378" s="10" t="s">
        <v>48</v>
      </c>
      <c r="AN378" s="10" t="s">
        <v>79</v>
      </c>
      <c r="AO378" s="10" t="s">
        <v>80</v>
      </c>
      <c r="AP378" s="10" t="s">
        <v>81</v>
      </c>
      <c r="AQ378" s="10" t="s">
        <v>82</v>
      </c>
      <c r="AR378" s="10" t="s">
        <v>83</v>
      </c>
      <c r="AS378" s="10" t="s">
        <v>84</v>
      </c>
      <c r="AT378" s="10" t="s">
        <v>85</v>
      </c>
      <c r="AU378" s="10" t="s">
        <v>86</v>
      </c>
      <c r="AV378" s="10" t="s">
        <v>87</v>
      </c>
      <c r="AW378" s="10" t="s">
        <v>88</v>
      </c>
      <c r="AX378" s="10" t="s">
        <v>89</v>
      </c>
      <c r="AY378" s="10" t="s">
        <v>90</v>
      </c>
      <c r="AZ378" s="10" t="s">
        <v>91</v>
      </c>
      <c r="BA378" s="10" t="s">
        <v>92</v>
      </c>
      <c r="BB378" s="10" t="s">
        <v>93</v>
      </c>
      <c r="BC378" s="10" t="s">
        <v>94</v>
      </c>
      <c r="BD378" s="10" t="s">
        <v>95</v>
      </c>
      <c r="BE378" s="10" t="s">
        <v>120</v>
      </c>
      <c r="BF378" s="10" t="s">
        <v>121</v>
      </c>
      <c r="BG378" s="10" t="s">
        <v>122</v>
      </c>
      <c r="BH378" s="10" t="s">
        <v>123</v>
      </c>
      <c r="BI378" s="10" t="s">
        <v>124</v>
      </c>
      <c r="BJ378" s="10" t="s">
        <v>125</v>
      </c>
      <c r="BK378" s="10" t="s">
        <v>126</v>
      </c>
      <c r="BL378" s="10" t="s">
        <v>127</v>
      </c>
      <c r="BM378" s="10" t="s">
        <v>128</v>
      </c>
      <c r="BN378" s="10" t="s">
        <v>129</v>
      </c>
      <c r="BO378" s="10" t="s">
        <v>130</v>
      </c>
      <c r="BP378" s="10" t="s">
        <v>131</v>
      </c>
      <c r="BQ378" s="10" t="s">
        <v>132</v>
      </c>
      <c r="BR378" s="10" t="s">
        <v>133</v>
      </c>
      <c r="BS378" s="10" t="s">
        <v>134</v>
      </c>
      <c r="BT378" s="10" t="s">
        <v>135</v>
      </c>
      <c r="BU378" s="10" t="s">
        <v>155</v>
      </c>
      <c r="BV378" s="10" t="s">
        <v>156</v>
      </c>
      <c r="BW378" s="10" t="s">
        <v>157</v>
      </c>
      <c r="BX378" s="10" t="s">
        <v>158</v>
      </c>
      <c r="BY378" s="10" t="s">
        <v>159</v>
      </c>
      <c r="BZ378" s="10" t="s">
        <v>160</v>
      </c>
      <c r="CA378" s="10" t="s">
        <v>161</v>
      </c>
      <c r="CB378" s="10" t="s">
        <v>162</v>
      </c>
      <c r="CC378" s="10" t="s">
        <v>163</v>
      </c>
      <c r="CD378" s="10" t="s">
        <v>164</v>
      </c>
      <c r="CE378" s="10" t="s">
        <v>165</v>
      </c>
      <c r="CF378" s="10" t="s">
        <v>166</v>
      </c>
      <c r="CG378" s="10" t="s">
        <v>167</v>
      </c>
      <c r="CH378" s="10" t="s">
        <v>168</v>
      </c>
      <c r="CI378" s="10" t="s">
        <v>169</v>
      </c>
      <c r="CJ378" s="10" t="s">
        <v>170</v>
      </c>
    </row>
    <row r="379" spans="2:88" x14ac:dyDescent="0.25">
      <c r="B379" s="1" t="s">
        <v>19</v>
      </c>
      <c r="C379" s="5">
        <f>-E375*$C$359/2+E373*$C$359</f>
        <v>2.0157251602564104E-2</v>
      </c>
      <c r="D379" s="5">
        <f>E373*$C$359/2</f>
        <v>1.0016025641025642E-2</v>
      </c>
      <c r="E379" s="5">
        <f>-2*E373*$C$359+E373*$C$363</f>
        <v>-4.004776153507858E-2</v>
      </c>
      <c r="F379" s="5">
        <f>-E375*$C$359</f>
        <v>2.5040064102564106E-4</v>
      </c>
      <c r="G379" s="5">
        <f>E375*$C$359/2+E373*$C$359</f>
        <v>1.9906850961538464E-2</v>
      </c>
      <c r="H379" s="5">
        <f>-E373*$C$359/2</f>
        <v>-1.0016025641025642E-2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  <c r="AF379" s="5">
        <v>0</v>
      </c>
      <c r="AG379" s="5">
        <v>0</v>
      </c>
      <c r="AH379" s="5">
        <v>0</v>
      </c>
      <c r="AI379" s="5">
        <v>0</v>
      </c>
      <c r="AJ379" s="5">
        <v>0</v>
      </c>
      <c r="AK379" s="5">
        <v>0</v>
      </c>
      <c r="AL379" s="5">
        <v>0</v>
      </c>
      <c r="AM379" s="5">
        <v>0</v>
      </c>
      <c r="AN379" s="5">
        <v>0</v>
      </c>
      <c r="AO379" s="5">
        <v>0</v>
      </c>
      <c r="AP379" s="5">
        <v>0</v>
      </c>
      <c r="AQ379" s="5">
        <v>0</v>
      </c>
      <c r="AR379" s="5">
        <v>0</v>
      </c>
      <c r="AS379" s="5">
        <v>0</v>
      </c>
      <c r="AT379" s="5">
        <v>0</v>
      </c>
      <c r="AU379" s="5">
        <v>0</v>
      </c>
      <c r="AV379" s="5">
        <v>0</v>
      </c>
      <c r="AW379" s="5">
        <v>0</v>
      </c>
      <c r="AX379" s="5">
        <v>0</v>
      </c>
      <c r="AY379" s="5">
        <v>0</v>
      </c>
      <c r="AZ379" s="5">
        <v>0</v>
      </c>
      <c r="BA379" s="5">
        <v>0</v>
      </c>
      <c r="BB379" s="5">
        <v>0</v>
      </c>
      <c r="BC379" s="5">
        <v>0</v>
      </c>
      <c r="BD379" s="5">
        <v>0</v>
      </c>
      <c r="BE379" s="5">
        <v>0</v>
      </c>
      <c r="BF379" s="5">
        <v>0</v>
      </c>
      <c r="BG379" s="5">
        <v>0</v>
      </c>
      <c r="BH379" s="5">
        <v>0</v>
      </c>
      <c r="BI379" s="5">
        <v>0</v>
      </c>
      <c r="BJ379" s="5">
        <v>0</v>
      </c>
      <c r="BK379" s="5">
        <v>0</v>
      </c>
      <c r="BL379" s="5">
        <v>0</v>
      </c>
      <c r="BM379" s="5">
        <v>0</v>
      </c>
      <c r="BN379" s="5">
        <v>0</v>
      </c>
      <c r="BO379" s="5">
        <v>0</v>
      </c>
      <c r="BP379" s="5">
        <v>0</v>
      </c>
      <c r="BQ379" s="5">
        <v>0</v>
      </c>
      <c r="BR379" s="5">
        <v>0</v>
      </c>
      <c r="BS379" s="5">
        <v>0</v>
      </c>
      <c r="BT379" s="5">
        <v>0</v>
      </c>
      <c r="BU379" s="5">
        <v>0</v>
      </c>
      <c r="BV379" s="5">
        <v>0</v>
      </c>
      <c r="BW379" s="5">
        <v>0</v>
      </c>
      <c r="BX379" s="5">
        <v>0</v>
      </c>
      <c r="BY379" s="5">
        <v>0</v>
      </c>
      <c r="BZ379" s="5">
        <v>0</v>
      </c>
      <c r="CA379" s="5">
        <v>0</v>
      </c>
      <c r="CB379" s="5">
        <v>0</v>
      </c>
      <c r="CC379" s="5">
        <v>0</v>
      </c>
      <c r="CD379" s="5">
        <v>0</v>
      </c>
      <c r="CE379" s="5">
        <v>0</v>
      </c>
      <c r="CF379" s="5">
        <v>0</v>
      </c>
      <c r="CG379" s="5">
        <v>0</v>
      </c>
      <c r="CH379" s="5">
        <v>0</v>
      </c>
      <c r="CI379" s="5">
        <v>0</v>
      </c>
      <c r="CJ379" s="5">
        <v>0</v>
      </c>
    </row>
    <row r="380" spans="2:88" x14ac:dyDescent="0.25">
      <c r="B380" s="1" t="s">
        <v>20</v>
      </c>
      <c r="C380" s="5">
        <f>-E373*$C$359/2</f>
        <v>-1.0016025641025642E-2</v>
      </c>
      <c r="D380" s="5">
        <f>E369-E371/2</f>
        <v>1.01875</v>
      </c>
      <c r="E380" s="5">
        <v>0</v>
      </c>
      <c r="F380" s="5">
        <f>-2*E369-E373*$C$359+$C$357*E369*$E$363</f>
        <v>-2.0197705948176674</v>
      </c>
      <c r="G380" s="5">
        <f>E373*$C$359/2</f>
        <v>1.0016025641025642E-2</v>
      </c>
      <c r="H380" s="5">
        <f>E369+E371/2</f>
        <v>0.98124999999999996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  <c r="AF380" s="5">
        <v>0</v>
      </c>
      <c r="AG380" s="5">
        <v>0</v>
      </c>
      <c r="AH380" s="5">
        <v>0</v>
      </c>
      <c r="AI380" s="5">
        <v>0</v>
      </c>
      <c r="AJ380" s="5">
        <v>0</v>
      </c>
      <c r="AK380" s="5">
        <v>0</v>
      </c>
      <c r="AL380" s="5">
        <v>0</v>
      </c>
      <c r="AM380" s="5">
        <v>0</v>
      </c>
      <c r="AN380" s="5">
        <v>0</v>
      </c>
      <c r="AO380" s="5">
        <v>0</v>
      </c>
      <c r="AP380" s="5">
        <v>0</v>
      </c>
      <c r="AQ380" s="5">
        <v>0</v>
      </c>
      <c r="AR380" s="5">
        <v>0</v>
      </c>
      <c r="AS380" s="5">
        <v>0</v>
      </c>
      <c r="AT380" s="5">
        <v>0</v>
      </c>
      <c r="AU380" s="5">
        <v>0</v>
      </c>
      <c r="AV380" s="5">
        <v>0</v>
      </c>
      <c r="AW380" s="5">
        <v>0</v>
      </c>
      <c r="AX380" s="5">
        <v>0</v>
      </c>
      <c r="AY380" s="5">
        <v>0</v>
      </c>
      <c r="AZ380" s="5">
        <v>0</v>
      </c>
      <c r="BA380" s="5">
        <v>0</v>
      </c>
      <c r="BB380" s="5">
        <v>0</v>
      </c>
      <c r="BC380" s="5">
        <v>0</v>
      </c>
      <c r="BD380" s="5">
        <v>0</v>
      </c>
      <c r="BE380" s="5">
        <v>0</v>
      </c>
      <c r="BF380" s="5">
        <v>0</v>
      </c>
      <c r="BG380" s="5">
        <v>0</v>
      </c>
      <c r="BH380" s="5">
        <v>0</v>
      </c>
      <c r="BI380" s="5">
        <v>0</v>
      </c>
      <c r="BJ380" s="5">
        <v>0</v>
      </c>
      <c r="BK380" s="5">
        <v>0</v>
      </c>
      <c r="BL380" s="5">
        <v>0</v>
      </c>
      <c r="BM380" s="5">
        <v>0</v>
      </c>
      <c r="BN380" s="5">
        <v>0</v>
      </c>
      <c r="BO380" s="5">
        <v>0</v>
      </c>
      <c r="BP380" s="5">
        <v>0</v>
      </c>
      <c r="BQ380" s="5">
        <v>0</v>
      </c>
      <c r="BR380" s="5">
        <v>0</v>
      </c>
      <c r="BS380" s="5">
        <v>0</v>
      </c>
      <c r="BT380" s="5">
        <v>0</v>
      </c>
      <c r="BU380" s="5">
        <v>0</v>
      </c>
      <c r="BV380" s="5">
        <v>0</v>
      </c>
      <c r="BW380" s="5">
        <v>0</v>
      </c>
      <c r="BX380" s="5">
        <v>0</v>
      </c>
      <c r="BY380" s="5">
        <v>0</v>
      </c>
      <c r="BZ380" s="5">
        <v>0</v>
      </c>
      <c r="CA380" s="5">
        <v>0</v>
      </c>
      <c r="CB380" s="5">
        <v>0</v>
      </c>
      <c r="CC380" s="5">
        <v>0</v>
      </c>
      <c r="CD380" s="5">
        <v>0</v>
      </c>
      <c r="CE380" s="5">
        <v>0</v>
      </c>
      <c r="CF380" s="5">
        <v>0</v>
      </c>
      <c r="CG380" s="5">
        <v>0</v>
      </c>
      <c r="CH380" s="5">
        <v>0</v>
      </c>
      <c r="CI380" s="5">
        <v>0</v>
      </c>
      <c r="CJ380" s="5">
        <v>0</v>
      </c>
    </row>
    <row r="381" spans="2:88" x14ac:dyDescent="0.25">
      <c r="B381" s="1" t="s">
        <v>21</v>
      </c>
      <c r="C381" s="5">
        <v>0</v>
      </c>
      <c r="D381" s="5">
        <v>0</v>
      </c>
      <c r="E381" s="5">
        <f>-G375*$C$359/2+G373*$C$359</f>
        <v>1.9906850961538464E-2</v>
      </c>
      <c r="F381" s="5">
        <f>G373*$C$359/2</f>
        <v>9.8908253205128218E-3</v>
      </c>
      <c r="G381" s="5">
        <f>-2*G373*$C$359+G373*$C$363</f>
        <v>-3.9547164515890097E-2</v>
      </c>
      <c r="H381" s="5">
        <f>-G375*$C$359</f>
        <v>2.5040064102564106E-4</v>
      </c>
      <c r="I381" s="5">
        <f>G375*$C$359/2+G373*$C$359</f>
        <v>1.9656450320512824E-2</v>
      </c>
      <c r="J381" s="5">
        <f>-G373*$C$359/2</f>
        <v>-9.8908253205128218E-3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0</v>
      </c>
      <c r="AH381" s="5">
        <v>0</v>
      </c>
      <c r="AI381" s="5">
        <v>0</v>
      </c>
      <c r="AJ381" s="5">
        <v>0</v>
      </c>
      <c r="AK381" s="5">
        <v>0</v>
      </c>
      <c r="AL381" s="5">
        <v>0</v>
      </c>
      <c r="AM381" s="5">
        <v>0</v>
      </c>
      <c r="AN381" s="5">
        <v>0</v>
      </c>
      <c r="AO381" s="5">
        <v>0</v>
      </c>
      <c r="AP381" s="5">
        <v>0</v>
      </c>
      <c r="AQ381" s="5">
        <v>0</v>
      </c>
      <c r="AR381" s="5">
        <v>0</v>
      </c>
      <c r="AS381" s="5">
        <v>0</v>
      </c>
      <c r="AT381" s="5">
        <v>0</v>
      </c>
      <c r="AU381" s="5">
        <v>0</v>
      </c>
      <c r="AV381" s="5">
        <v>0</v>
      </c>
      <c r="AW381" s="5">
        <v>0</v>
      </c>
      <c r="AX381" s="5">
        <v>0</v>
      </c>
      <c r="AY381" s="5">
        <v>0</v>
      </c>
      <c r="AZ381" s="5">
        <v>0</v>
      </c>
      <c r="BA381" s="5">
        <v>0</v>
      </c>
      <c r="BB381" s="5">
        <v>0</v>
      </c>
      <c r="BC381" s="5">
        <v>0</v>
      </c>
      <c r="BD381" s="5">
        <v>0</v>
      </c>
      <c r="BE381" s="5">
        <v>0</v>
      </c>
      <c r="BF381" s="5">
        <v>0</v>
      </c>
      <c r="BG381" s="5">
        <v>0</v>
      </c>
      <c r="BH381" s="5">
        <v>0</v>
      </c>
      <c r="BI381" s="5">
        <v>0</v>
      </c>
      <c r="BJ381" s="5">
        <v>0</v>
      </c>
      <c r="BK381" s="5">
        <v>0</v>
      </c>
      <c r="BL381" s="5">
        <v>0</v>
      </c>
      <c r="BM381" s="5">
        <v>0</v>
      </c>
      <c r="BN381" s="5">
        <v>0</v>
      </c>
      <c r="BO381" s="5">
        <v>0</v>
      </c>
      <c r="BP381" s="5">
        <v>0</v>
      </c>
      <c r="BQ381" s="5">
        <v>0</v>
      </c>
      <c r="BR381" s="5">
        <v>0</v>
      </c>
      <c r="BS381" s="5">
        <v>0</v>
      </c>
      <c r="BT381" s="5">
        <v>0</v>
      </c>
      <c r="BU381" s="5">
        <v>0</v>
      </c>
      <c r="BV381" s="5">
        <v>0</v>
      </c>
      <c r="BW381" s="5">
        <v>0</v>
      </c>
      <c r="BX381" s="5">
        <v>0</v>
      </c>
      <c r="BY381" s="5">
        <v>0</v>
      </c>
      <c r="BZ381" s="5">
        <v>0</v>
      </c>
      <c r="CA381" s="5">
        <v>0</v>
      </c>
      <c r="CB381" s="5">
        <v>0</v>
      </c>
      <c r="CC381" s="5">
        <v>0</v>
      </c>
      <c r="CD381" s="5">
        <v>0</v>
      </c>
      <c r="CE381" s="5">
        <v>0</v>
      </c>
      <c r="CF381" s="5">
        <v>0</v>
      </c>
      <c r="CG381" s="5">
        <v>0</v>
      </c>
      <c r="CH381" s="5">
        <v>0</v>
      </c>
      <c r="CI381" s="5">
        <v>0</v>
      </c>
      <c r="CJ381" s="5">
        <v>0</v>
      </c>
    </row>
    <row r="382" spans="2:88" x14ac:dyDescent="0.25">
      <c r="B382" s="1" t="s">
        <v>22</v>
      </c>
      <c r="C382" s="5">
        <v>0</v>
      </c>
      <c r="D382" s="5">
        <v>0</v>
      </c>
      <c r="E382" s="5">
        <f>-G373*$C$359/2</f>
        <v>-9.8908253205128218E-3</v>
      </c>
      <c r="F382" s="5">
        <f>G369-G371/2</f>
        <v>0.98125097656250004</v>
      </c>
      <c r="G382" s="5">
        <v>0</v>
      </c>
      <c r="H382" s="5">
        <f>-2*G369-G373*$C$359+$C$357*G369*$E$363</f>
        <v>-1.9454634704969958</v>
      </c>
      <c r="I382" s="5">
        <f>G373*$C$359/2</f>
        <v>9.8908253205128218E-3</v>
      </c>
      <c r="J382" s="5">
        <f>G369+G371/2</f>
        <v>0.94468261718750013</v>
      </c>
      <c r="K382" s="5">
        <v>0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0</v>
      </c>
      <c r="AH382" s="5">
        <v>0</v>
      </c>
      <c r="AI382" s="5">
        <v>0</v>
      </c>
      <c r="AJ382" s="5">
        <v>0</v>
      </c>
      <c r="AK382" s="5">
        <v>0</v>
      </c>
      <c r="AL382" s="5">
        <v>0</v>
      </c>
      <c r="AM382" s="5">
        <v>0</v>
      </c>
      <c r="AN382" s="5">
        <v>0</v>
      </c>
      <c r="AO382" s="5">
        <v>0</v>
      </c>
      <c r="AP382" s="5">
        <v>0</v>
      </c>
      <c r="AQ382" s="5">
        <v>0</v>
      </c>
      <c r="AR382" s="5">
        <v>0</v>
      </c>
      <c r="AS382" s="5">
        <v>0</v>
      </c>
      <c r="AT382" s="5">
        <v>0</v>
      </c>
      <c r="AU382" s="5">
        <v>0</v>
      </c>
      <c r="AV382" s="5">
        <v>0</v>
      </c>
      <c r="AW382" s="5">
        <v>0</v>
      </c>
      <c r="AX382" s="5">
        <v>0</v>
      </c>
      <c r="AY382" s="5">
        <v>0</v>
      </c>
      <c r="AZ382" s="5">
        <v>0</v>
      </c>
      <c r="BA382" s="5">
        <v>0</v>
      </c>
      <c r="BB382" s="5">
        <v>0</v>
      </c>
      <c r="BC382" s="5">
        <v>0</v>
      </c>
      <c r="BD382" s="5">
        <v>0</v>
      </c>
      <c r="BE382" s="5">
        <v>0</v>
      </c>
      <c r="BF382" s="5">
        <v>0</v>
      </c>
      <c r="BG382" s="5">
        <v>0</v>
      </c>
      <c r="BH382" s="5">
        <v>0</v>
      </c>
      <c r="BI382" s="5">
        <v>0</v>
      </c>
      <c r="BJ382" s="5">
        <v>0</v>
      </c>
      <c r="BK382" s="5">
        <v>0</v>
      </c>
      <c r="BL382" s="5">
        <v>0</v>
      </c>
      <c r="BM382" s="5">
        <v>0</v>
      </c>
      <c r="BN382" s="5">
        <v>0</v>
      </c>
      <c r="BO382" s="5">
        <v>0</v>
      </c>
      <c r="BP382" s="5">
        <v>0</v>
      </c>
      <c r="BQ382" s="5">
        <v>0</v>
      </c>
      <c r="BR382" s="5">
        <v>0</v>
      </c>
      <c r="BS382" s="5">
        <v>0</v>
      </c>
      <c r="BT382" s="5">
        <v>0</v>
      </c>
      <c r="BU382" s="5">
        <v>0</v>
      </c>
      <c r="BV382" s="5">
        <v>0</v>
      </c>
      <c r="BW382" s="5">
        <v>0</v>
      </c>
      <c r="BX382" s="5">
        <v>0</v>
      </c>
      <c r="BY382" s="5">
        <v>0</v>
      </c>
      <c r="BZ382" s="5">
        <v>0</v>
      </c>
      <c r="CA382" s="5">
        <v>0</v>
      </c>
      <c r="CB382" s="5">
        <v>0</v>
      </c>
      <c r="CC382" s="5">
        <v>0</v>
      </c>
      <c r="CD382" s="5">
        <v>0</v>
      </c>
      <c r="CE382" s="5">
        <v>0</v>
      </c>
      <c r="CF382" s="5">
        <v>0</v>
      </c>
      <c r="CG382" s="5">
        <v>0</v>
      </c>
      <c r="CH382" s="5">
        <v>0</v>
      </c>
      <c r="CI382" s="5">
        <v>0</v>
      </c>
      <c r="CJ382" s="5">
        <v>0</v>
      </c>
    </row>
    <row r="383" spans="2:88" x14ac:dyDescent="0.25">
      <c r="B383" s="1" t="s">
        <v>23</v>
      </c>
      <c r="C383" s="5">
        <v>0</v>
      </c>
      <c r="D383" s="5">
        <v>0</v>
      </c>
      <c r="E383" s="5">
        <v>0</v>
      </c>
      <c r="F383" s="5">
        <v>0</v>
      </c>
      <c r="G383" s="5">
        <f>-I375*$C$359/2+I373*$C$359</f>
        <v>1.965645032051282E-2</v>
      </c>
      <c r="H383" s="5">
        <f>I373*$C$359/2</f>
        <v>9.765625E-3</v>
      </c>
      <c r="I383" s="5">
        <f>-2*I373*$C$359+I373*$C$363</f>
        <v>-3.9046567496701608E-2</v>
      </c>
      <c r="J383" s="5">
        <f>-I375*$C$359</f>
        <v>2.5040064102564106E-4</v>
      </c>
      <c r="K383" s="5">
        <f>I375*$C$359/2+I373*$C$359</f>
        <v>1.940604967948718E-2</v>
      </c>
      <c r="L383" s="5">
        <f>-I373*$C$359/2</f>
        <v>-9.765625E-3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  <c r="AF383" s="5">
        <v>0</v>
      </c>
      <c r="AG383" s="5">
        <v>0</v>
      </c>
      <c r="AH383" s="5">
        <v>0</v>
      </c>
      <c r="AI383" s="5">
        <v>0</v>
      </c>
      <c r="AJ383" s="5">
        <v>0</v>
      </c>
      <c r="AK383" s="5">
        <v>0</v>
      </c>
      <c r="AL383" s="5">
        <v>0</v>
      </c>
      <c r="AM383" s="5">
        <v>0</v>
      </c>
      <c r="AN383" s="5">
        <v>0</v>
      </c>
      <c r="AO383" s="5">
        <v>0</v>
      </c>
      <c r="AP383" s="5">
        <v>0</v>
      </c>
      <c r="AQ383" s="5">
        <v>0</v>
      </c>
      <c r="AR383" s="5">
        <v>0</v>
      </c>
      <c r="AS383" s="5">
        <v>0</v>
      </c>
      <c r="AT383" s="5">
        <v>0</v>
      </c>
      <c r="AU383" s="5">
        <v>0</v>
      </c>
      <c r="AV383" s="5">
        <v>0</v>
      </c>
      <c r="AW383" s="5">
        <v>0</v>
      </c>
      <c r="AX383" s="5">
        <v>0</v>
      </c>
      <c r="AY383" s="5">
        <v>0</v>
      </c>
      <c r="AZ383" s="5">
        <v>0</v>
      </c>
      <c r="BA383" s="5">
        <v>0</v>
      </c>
      <c r="BB383" s="5">
        <v>0</v>
      </c>
      <c r="BC383" s="5">
        <v>0</v>
      </c>
      <c r="BD383" s="5">
        <v>0</v>
      </c>
      <c r="BE383" s="5">
        <v>0</v>
      </c>
      <c r="BF383" s="5">
        <v>0</v>
      </c>
      <c r="BG383" s="5">
        <v>0</v>
      </c>
      <c r="BH383" s="5">
        <v>0</v>
      </c>
      <c r="BI383" s="5">
        <v>0</v>
      </c>
      <c r="BJ383" s="5">
        <v>0</v>
      </c>
      <c r="BK383" s="5">
        <v>0</v>
      </c>
      <c r="BL383" s="5">
        <v>0</v>
      </c>
      <c r="BM383" s="5">
        <v>0</v>
      </c>
      <c r="BN383" s="5">
        <v>0</v>
      </c>
      <c r="BO383" s="5">
        <v>0</v>
      </c>
      <c r="BP383" s="5">
        <v>0</v>
      </c>
      <c r="BQ383" s="5">
        <v>0</v>
      </c>
      <c r="BR383" s="5">
        <v>0</v>
      </c>
      <c r="BS383" s="5">
        <v>0</v>
      </c>
      <c r="BT383" s="5">
        <v>0</v>
      </c>
      <c r="BU383" s="5">
        <v>0</v>
      </c>
      <c r="BV383" s="5">
        <v>0</v>
      </c>
      <c r="BW383" s="5">
        <v>0</v>
      </c>
      <c r="BX383" s="5">
        <v>0</v>
      </c>
      <c r="BY383" s="5">
        <v>0</v>
      </c>
      <c r="BZ383" s="5">
        <v>0</v>
      </c>
      <c r="CA383" s="5">
        <v>0</v>
      </c>
      <c r="CB383" s="5">
        <v>0</v>
      </c>
      <c r="CC383" s="5">
        <v>0</v>
      </c>
      <c r="CD383" s="5">
        <v>0</v>
      </c>
      <c r="CE383" s="5">
        <v>0</v>
      </c>
      <c r="CF383" s="5">
        <v>0</v>
      </c>
      <c r="CG383" s="5">
        <v>0</v>
      </c>
      <c r="CH383" s="5">
        <v>0</v>
      </c>
      <c r="CI383" s="5">
        <v>0</v>
      </c>
      <c r="CJ383" s="5">
        <v>0</v>
      </c>
    </row>
    <row r="384" spans="2:88" x14ac:dyDescent="0.25">
      <c r="B384" s="1" t="s">
        <v>24</v>
      </c>
      <c r="C384" s="5">
        <v>0</v>
      </c>
      <c r="D384" s="5">
        <v>0</v>
      </c>
      <c r="E384" s="5">
        <v>0</v>
      </c>
      <c r="F384" s="5">
        <v>0</v>
      </c>
      <c r="G384" s="5">
        <f>-I373*$C$359/2</f>
        <v>-9.765625E-3</v>
      </c>
      <c r="H384" s="5">
        <f>I369-I371/2</f>
        <v>0.94468359374999988</v>
      </c>
      <c r="I384" s="5">
        <v>0</v>
      </c>
      <c r="J384" s="5">
        <f>-2*I369-I373*$C$359+$C$357*I369*$E$363</f>
        <v>-1.8730076666248314</v>
      </c>
      <c r="K384" s="5">
        <f>I373*$C$359/2</f>
        <v>9.765625E-3</v>
      </c>
      <c r="L384" s="5">
        <f>I369+I371/2</f>
        <v>0.90903515624999998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  <c r="AF384" s="5">
        <v>0</v>
      </c>
      <c r="AG384" s="5">
        <v>0</v>
      </c>
      <c r="AH384" s="5">
        <v>0</v>
      </c>
      <c r="AI384" s="5">
        <v>0</v>
      </c>
      <c r="AJ384" s="5">
        <v>0</v>
      </c>
      <c r="AK384" s="5">
        <v>0</v>
      </c>
      <c r="AL384" s="5">
        <v>0</v>
      </c>
      <c r="AM384" s="5">
        <v>0</v>
      </c>
      <c r="AN384" s="5">
        <v>0</v>
      </c>
      <c r="AO384" s="5">
        <v>0</v>
      </c>
      <c r="AP384" s="5">
        <v>0</v>
      </c>
      <c r="AQ384" s="5">
        <v>0</v>
      </c>
      <c r="AR384" s="5">
        <v>0</v>
      </c>
      <c r="AS384" s="5">
        <v>0</v>
      </c>
      <c r="AT384" s="5">
        <v>0</v>
      </c>
      <c r="AU384" s="5">
        <v>0</v>
      </c>
      <c r="AV384" s="5">
        <v>0</v>
      </c>
      <c r="AW384" s="5">
        <v>0</v>
      </c>
      <c r="AX384" s="5">
        <v>0</v>
      </c>
      <c r="AY384" s="5">
        <v>0</v>
      </c>
      <c r="AZ384" s="5">
        <v>0</v>
      </c>
      <c r="BA384" s="5">
        <v>0</v>
      </c>
      <c r="BB384" s="5">
        <v>0</v>
      </c>
      <c r="BC384" s="5">
        <v>0</v>
      </c>
      <c r="BD384" s="5">
        <v>0</v>
      </c>
      <c r="BE384" s="5">
        <v>0</v>
      </c>
      <c r="BF384" s="5">
        <v>0</v>
      </c>
      <c r="BG384" s="5">
        <v>0</v>
      </c>
      <c r="BH384" s="5">
        <v>0</v>
      </c>
      <c r="BI384" s="5">
        <v>0</v>
      </c>
      <c r="BJ384" s="5">
        <v>0</v>
      </c>
      <c r="BK384" s="5">
        <v>0</v>
      </c>
      <c r="BL384" s="5">
        <v>0</v>
      </c>
      <c r="BM384" s="5">
        <v>0</v>
      </c>
      <c r="BN384" s="5">
        <v>0</v>
      </c>
      <c r="BO384" s="5">
        <v>0</v>
      </c>
      <c r="BP384" s="5">
        <v>0</v>
      </c>
      <c r="BQ384" s="5">
        <v>0</v>
      </c>
      <c r="BR384" s="5">
        <v>0</v>
      </c>
      <c r="BS384" s="5">
        <v>0</v>
      </c>
      <c r="BT384" s="5">
        <v>0</v>
      </c>
      <c r="BU384" s="5">
        <v>0</v>
      </c>
      <c r="BV384" s="5">
        <v>0</v>
      </c>
      <c r="BW384" s="5">
        <v>0</v>
      </c>
      <c r="BX384" s="5">
        <v>0</v>
      </c>
      <c r="BY384" s="5">
        <v>0</v>
      </c>
      <c r="BZ384" s="5">
        <v>0</v>
      </c>
      <c r="CA384" s="5">
        <v>0</v>
      </c>
      <c r="CB384" s="5">
        <v>0</v>
      </c>
      <c r="CC384" s="5">
        <v>0</v>
      </c>
      <c r="CD384" s="5">
        <v>0</v>
      </c>
      <c r="CE384" s="5">
        <v>0</v>
      </c>
      <c r="CF384" s="5">
        <v>0</v>
      </c>
      <c r="CG384" s="5">
        <v>0</v>
      </c>
      <c r="CH384" s="5">
        <v>0</v>
      </c>
      <c r="CI384" s="5">
        <v>0</v>
      </c>
      <c r="CJ384" s="5">
        <v>0</v>
      </c>
    </row>
    <row r="385" spans="2:88" x14ac:dyDescent="0.25">
      <c r="B385" s="1" t="s">
        <v>25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f>-K375*$C$359/2+K373*$C$359</f>
        <v>1.940604967948718E-2</v>
      </c>
      <c r="J385" s="5">
        <f>K373*$C$359/2</f>
        <v>9.6404246794871799E-3</v>
      </c>
      <c r="K385" s="5">
        <f>-2*K373*$C$359+K373*$C$363</f>
        <v>-3.8545970477513132E-2</v>
      </c>
      <c r="L385" s="5">
        <f>-K375*$C$359</f>
        <v>2.5040064102564106E-4</v>
      </c>
      <c r="M385" s="5">
        <f>K375*$C$359/2+K373*$C$359</f>
        <v>1.915564903846154E-2</v>
      </c>
      <c r="N385" s="5">
        <f>-K373*$C$359/2</f>
        <v>-9.6404246794871799E-3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0</v>
      </c>
      <c r="AH385" s="5">
        <v>0</v>
      </c>
      <c r="AI385" s="5">
        <v>0</v>
      </c>
      <c r="AJ385" s="5">
        <v>0</v>
      </c>
      <c r="AK385" s="5">
        <v>0</v>
      </c>
      <c r="AL385" s="5">
        <v>0</v>
      </c>
      <c r="AM385" s="5">
        <v>0</v>
      </c>
      <c r="AN385" s="5">
        <v>0</v>
      </c>
      <c r="AO385" s="5">
        <v>0</v>
      </c>
      <c r="AP385" s="5">
        <v>0</v>
      </c>
      <c r="AQ385" s="5">
        <v>0</v>
      </c>
      <c r="AR385" s="5">
        <v>0</v>
      </c>
      <c r="AS385" s="5">
        <v>0</v>
      </c>
      <c r="AT385" s="5">
        <v>0</v>
      </c>
      <c r="AU385" s="5">
        <v>0</v>
      </c>
      <c r="AV385" s="5">
        <v>0</v>
      </c>
      <c r="AW385" s="5">
        <v>0</v>
      </c>
      <c r="AX385" s="5">
        <v>0</v>
      </c>
      <c r="AY385" s="5">
        <v>0</v>
      </c>
      <c r="AZ385" s="5">
        <v>0</v>
      </c>
      <c r="BA385" s="5">
        <v>0</v>
      </c>
      <c r="BB385" s="5">
        <v>0</v>
      </c>
      <c r="BC385" s="5">
        <v>0</v>
      </c>
      <c r="BD385" s="5">
        <v>0</v>
      </c>
      <c r="BE385" s="5">
        <v>0</v>
      </c>
      <c r="BF385" s="5">
        <v>0</v>
      </c>
      <c r="BG385" s="5">
        <v>0</v>
      </c>
      <c r="BH385" s="5">
        <v>0</v>
      </c>
      <c r="BI385" s="5">
        <v>0</v>
      </c>
      <c r="BJ385" s="5">
        <v>0</v>
      </c>
      <c r="BK385" s="5">
        <v>0</v>
      </c>
      <c r="BL385" s="5">
        <v>0</v>
      </c>
      <c r="BM385" s="5">
        <v>0</v>
      </c>
      <c r="BN385" s="5">
        <v>0</v>
      </c>
      <c r="BO385" s="5">
        <v>0</v>
      </c>
      <c r="BP385" s="5">
        <v>0</v>
      </c>
      <c r="BQ385" s="5">
        <v>0</v>
      </c>
      <c r="BR385" s="5">
        <v>0</v>
      </c>
      <c r="BS385" s="5">
        <v>0</v>
      </c>
      <c r="BT385" s="5">
        <v>0</v>
      </c>
      <c r="BU385" s="5">
        <v>0</v>
      </c>
      <c r="BV385" s="5">
        <v>0</v>
      </c>
      <c r="BW385" s="5">
        <v>0</v>
      </c>
      <c r="BX385" s="5">
        <v>0</v>
      </c>
      <c r="BY385" s="5">
        <v>0</v>
      </c>
      <c r="BZ385" s="5">
        <v>0</v>
      </c>
      <c r="CA385" s="5">
        <v>0</v>
      </c>
      <c r="CB385" s="5">
        <v>0</v>
      </c>
      <c r="CC385" s="5">
        <v>0</v>
      </c>
      <c r="CD385" s="5">
        <v>0</v>
      </c>
      <c r="CE385" s="5">
        <v>0</v>
      </c>
      <c r="CF385" s="5">
        <v>0</v>
      </c>
      <c r="CG385" s="5">
        <v>0</v>
      </c>
      <c r="CH385" s="5">
        <v>0</v>
      </c>
      <c r="CI385" s="5">
        <v>0</v>
      </c>
      <c r="CJ385" s="5">
        <v>0</v>
      </c>
    </row>
    <row r="386" spans="2:88" x14ac:dyDescent="0.25">
      <c r="B386" s="1" t="s">
        <v>26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f>-K373*$C$359/2</f>
        <v>-9.6404246794871799E-3</v>
      </c>
      <c r="J386" s="5">
        <f>K369-K371/2</f>
        <v>0.90903613281250017</v>
      </c>
      <c r="K386" s="5">
        <v>0</v>
      </c>
      <c r="L386" s="5">
        <f>-2*K369-K373*$C$359+$C$357*K369*$E$363</f>
        <v>-1.8023797487651183</v>
      </c>
      <c r="M386" s="5">
        <f>K373*$C$359/2</f>
        <v>9.6404246794871799E-3</v>
      </c>
      <c r="N386" s="5">
        <f>K369+K371/2</f>
        <v>0.87429589843750011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  <c r="AF386" s="5">
        <v>0</v>
      </c>
      <c r="AG386" s="5">
        <v>0</v>
      </c>
      <c r="AH386" s="5">
        <v>0</v>
      </c>
      <c r="AI386" s="5">
        <v>0</v>
      </c>
      <c r="AJ386" s="5">
        <v>0</v>
      </c>
      <c r="AK386" s="5">
        <v>0</v>
      </c>
      <c r="AL386" s="5">
        <v>0</v>
      </c>
      <c r="AM386" s="5">
        <v>0</v>
      </c>
      <c r="AN386" s="5">
        <v>0</v>
      </c>
      <c r="AO386" s="5">
        <v>0</v>
      </c>
      <c r="AP386" s="5">
        <v>0</v>
      </c>
      <c r="AQ386" s="5">
        <v>0</v>
      </c>
      <c r="AR386" s="5">
        <v>0</v>
      </c>
      <c r="AS386" s="5">
        <v>0</v>
      </c>
      <c r="AT386" s="5">
        <v>0</v>
      </c>
      <c r="AU386" s="5">
        <v>0</v>
      </c>
      <c r="AV386" s="5">
        <v>0</v>
      </c>
      <c r="AW386" s="5">
        <v>0</v>
      </c>
      <c r="AX386" s="5">
        <v>0</v>
      </c>
      <c r="AY386" s="5">
        <v>0</v>
      </c>
      <c r="AZ386" s="5">
        <v>0</v>
      </c>
      <c r="BA386" s="5">
        <v>0</v>
      </c>
      <c r="BB386" s="5">
        <v>0</v>
      </c>
      <c r="BC386" s="5">
        <v>0</v>
      </c>
      <c r="BD386" s="5">
        <v>0</v>
      </c>
      <c r="BE386" s="5">
        <v>0</v>
      </c>
      <c r="BF386" s="5">
        <v>0</v>
      </c>
      <c r="BG386" s="5">
        <v>0</v>
      </c>
      <c r="BH386" s="5">
        <v>0</v>
      </c>
      <c r="BI386" s="5">
        <v>0</v>
      </c>
      <c r="BJ386" s="5">
        <v>0</v>
      </c>
      <c r="BK386" s="5">
        <v>0</v>
      </c>
      <c r="BL386" s="5">
        <v>0</v>
      </c>
      <c r="BM386" s="5">
        <v>0</v>
      </c>
      <c r="BN386" s="5">
        <v>0</v>
      </c>
      <c r="BO386" s="5">
        <v>0</v>
      </c>
      <c r="BP386" s="5">
        <v>0</v>
      </c>
      <c r="BQ386" s="5">
        <v>0</v>
      </c>
      <c r="BR386" s="5">
        <v>0</v>
      </c>
      <c r="BS386" s="5">
        <v>0</v>
      </c>
      <c r="BT386" s="5">
        <v>0</v>
      </c>
      <c r="BU386" s="5">
        <v>0</v>
      </c>
      <c r="BV386" s="5">
        <v>0</v>
      </c>
      <c r="BW386" s="5">
        <v>0</v>
      </c>
      <c r="BX386" s="5">
        <v>0</v>
      </c>
      <c r="BY386" s="5">
        <v>0</v>
      </c>
      <c r="BZ386" s="5">
        <v>0</v>
      </c>
      <c r="CA386" s="5">
        <v>0</v>
      </c>
      <c r="CB386" s="5">
        <v>0</v>
      </c>
      <c r="CC386" s="5">
        <v>0</v>
      </c>
      <c r="CD386" s="5">
        <v>0</v>
      </c>
      <c r="CE386" s="5">
        <v>0</v>
      </c>
      <c r="CF386" s="5">
        <v>0</v>
      </c>
      <c r="CG386" s="5">
        <v>0</v>
      </c>
      <c r="CH386" s="5">
        <v>0</v>
      </c>
      <c r="CI386" s="5">
        <v>0</v>
      </c>
      <c r="CJ386" s="5">
        <v>0</v>
      </c>
    </row>
    <row r="387" spans="2:88" x14ac:dyDescent="0.25">
      <c r="B387" s="1" t="s">
        <v>27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f>-M375*$C$359/2+M373*$C$359</f>
        <v>1.915564903846154E-2</v>
      </c>
      <c r="L387" s="5">
        <f>M373*$C$359/2</f>
        <v>9.5152243589743599E-3</v>
      </c>
      <c r="M387" s="5">
        <f>-2*M373*$C$359+M373*$C$363</f>
        <v>-3.8045373458324649E-2</v>
      </c>
      <c r="N387" s="5">
        <f>-M375*$C$359</f>
        <v>2.5040064102564106E-4</v>
      </c>
      <c r="O387" s="5">
        <f>M375*$C$359/2+M373*$C$359</f>
        <v>1.89052483974359E-2</v>
      </c>
      <c r="P387" s="5">
        <f>-M373*$C$359/2</f>
        <v>-9.5152243589743599E-3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5">
        <v>0</v>
      </c>
      <c r="AD387" s="5">
        <v>0</v>
      </c>
      <c r="AE387" s="5">
        <v>0</v>
      </c>
      <c r="AF387" s="5">
        <v>0</v>
      </c>
      <c r="AG387" s="5">
        <v>0</v>
      </c>
      <c r="AH387" s="5">
        <v>0</v>
      </c>
      <c r="AI387" s="5">
        <v>0</v>
      </c>
      <c r="AJ387" s="5">
        <v>0</v>
      </c>
      <c r="AK387" s="5">
        <v>0</v>
      </c>
      <c r="AL387" s="5">
        <v>0</v>
      </c>
      <c r="AM387" s="5">
        <v>0</v>
      </c>
      <c r="AN387" s="5">
        <v>0</v>
      </c>
      <c r="AO387" s="5">
        <v>0</v>
      </c>
      <c r="AP387" s="5">
        <v>0</v>
      </c>
      <c r="AQ387" s="5">
        <v>0</v>
      </c>
      <c r="AR387" s="5">
        <v>0</v>
      </c>
      <c r="AS387" s="5">
        <v>0</v>
      </c>
      <c r="AT387" s="5">
        <v>0</v>
      </c>
      <c r="AU387" s="5">
        <v>0</v>
      </c>
      <c r="AV387" s="5">
        <v>0</v>
      </c>
      <c r="AW387" s="5">
        <v>0</v>
      </c>
      <c r="AX387" s="5">
        <v>0</v>
      </c>
      <c r="AY387" s="5">
        <v>0</v>
      </c>
      <c r="AZ387" s="5">
        <v>0</v>
      </c>
      <c r="BA387" s="5">
        <v>0</v>
      </c>
      <c r="BB387" s="5">
        <v>0</v>
      </c>
      <c r="BC387" s="5">
        <v>0</v>
      </c>
      <c r="BD387" s="5">
        <v>0</v>
      </c>
      <c r="BE387" s="5">
        <v>0</v>
      </c>
      <c r="BF387" s="5">
        <v>0</v>
      </c>
      <c r="BG387" s="5">
        <v>0</v>
      </c>
      <c r="BH387" s="5">
        <v>0</v>
      </c>
      <c r="BI387" s="5">
        <v>0</v>
      </c>
      <c r="BJ387" s="5">
        <v>0</v>
      </c>
      <c r="BK387" s="5">
        <v>0</v>
      </c>
      <c r="BL387" s="5">
        <v>0</v>
      </c>
      <c r="BM387" s="5">
        <v>0</v>
      </c>
      <c r="BN387" s="5">
        <v>0</v>
      </c>
      <c r="BO387" s="5">
        <v>0</v>
      </c>
      <c r="BP387" s="5">
        <v>0</v>
      </c>
      <c r="BQ387" s="5">
        <v>0</v>
      </c>
      <c r="BR387" s="5">
        <v>0</v>
      </c>
      <c r="BS387" s="5">
        <v>0</v>
      </c>
      <c r="BT387" s="5">
        <v>0</v>
      </c>
      <c r="BU387" s="5">
        <v>0</v>
      </c>
      <c r="BV387" s="5">
        <v>0</v>
      </c>
      <c r="BW387" s="5">
        <v>0</v>
      </c>
      <c r="BX387" s="5">
        <v>0</v>
      </c>
      <c r="BY387" s="5">
        <v>0</v>
      </c>
      <c r="BZ387" s="5">
        <v>0</v>
      </c>
      <c r="CA387" s="5">
        <v>0</v>
      </c>
      <c r="CB387" s="5">
        <v>0</v>
      </c>
      <c r="CC387" s="5">
        <v>0</v>
      </c>
      <c r="CD387" s="5">
        <v>0</v>
      </c>
      <c r="CE387" s="5">
        <v>0</v>
      </c>
      <c r="CF387" s="5">
        <v>0</v>
      </c>
      <c r="CG387" s="5">
        <v>0</v>
      </c>
      <c r="CH387" s="5">
        <v>0</v>
      </c>
      <c r="CI387" s="5">
        <v>0</v>
      </c>
      <c r="CJ387" s="5">
        <v>0</v>
      </c>
    </row>
    <row r="388" spans="2:88" x14ac:dyDescent="0.25">
      <c r="B388" s="1" t="s">
        <v>28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f>-M373*$C$359/2</f>
        <v>-9.5152243589743599E-3</v>
      </c>
      <c r="L388" s="5">
        <f>M369-M371/2</f>
        <v>0.87429687499999986</v>
      </c>
      <c r="M388" s="5">
        <v>0</v>
      </c>
      <c r="N388" s="5">
        <f>-2*M369-M373*$C$359+$C$357*M369*$E$363</f>
        <v>-1.7335562824817974</v>
      </c>
      <c r="O388" s="5">
        <f>M373*$C$359/2</f>
        <v>9.5152243589743599E-3</v>
      </c>
      <c r="P388" s="5">
        <f>M369+M371/2</f>
        <v>0.84045312499999991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5">
        <v>0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0</v>
      </c>
      <c r="AM388" s="5">
        <v>0</v>
      </c>
      <c r="AN388" s="5">
        <v>0</v>
      </c>
      <c r="AO388" s="5">
        <v>0</v>
      </c>
      <c r="AP388" s="5">
        <v>0</v>
      </c>
      <c r="AQ388" s="5">
        <v>0</v>
      </c>
      <c r="AR388" s="5">
        <v>0</v>
      </c>
      <c r="AS388" s="5">
        <v>0</v>
      </c>
      <c r="AT388" s="5">
        <v>0</v>
      </c>
      <c r="AU388" s="5">
        <v>0</v>
      </c>
      <c r="AV388" s="5">
        <v>0</v>
      </c>
      <c r="AW388" s="5">
        <v>0</v>
      </c>
      <c r="AX388" s="5">
        <v>0</v>
      </c>
      <c r="AY388" s="5">
        <v>0</v>
      </c>
      <c r="AZ388" s="5">
        <v>0</v>
      </c>
      <c r="BA388" s="5">
        <v>0</v>
      </c>
      <c r="BB388" s="5">
        <v>0</v>
      </c>
      <c r="BC388" s="5">
        <v>0</v>
      </c>
      <c r="BD388" s="5">
        <v>0</v>
      </c>
      <c r="BE388" s="5">
        <v>0</v>
      </c>
      <c r="BF388" s="5">
        <v>0</v>
      </c>
      <c r="BG388" s="5">
        <v>0</v>
      </c>
      <c r="BH388" s="5">
        <v>0</v>
      </c>
      <c r="BI388" s="5">
        <v>0</v>
      </c>
      <c r="BJ388" s="5">
        <v>0</v>
      </c>
      <c r="BK388" s="5">
        <v>0</v>
      </c>
      <c r="BL388" s="5">
        <v>0</v>
      </c>
      <c r="BM388" s="5">
        <v>0</v>
      </c>
      <c r="BN388" s="5">
        <v>0</v>
      </c>
      <c r="BO388" s="5">
        <v>0</v>
      </c>
      <c r="BP388" s="5">
        <v>0</v>
      </c>
      <c r="BQ388" s="5">
        <v>0</v>
      </c>
      <c r="BR388" s="5">
        <v>0</v>
      </c>
      <c r="BS388" s="5">
        <v>0</v>
      </c>
      <c r="BT388" s="5">
        <v>0</v>
      </c>
      <c r="BU388" s="5">
        <v>0</v>
      </c>
      <c r="BV388" s="5">
        <v>0</v>
      </c>
      <c r="BW388" s="5">
        <v>0</v>
      </c>
      <c r="BX388" s="5">
        <v>0</v>
      </c>
      <c r="BY388" s="5">
        <v>0</v>
      </c>
      <c r="BZ388" s="5">
        <v>0</v>
      </c>
      <c r="CA388" s="5">
        <v>0</v>
      </c>
      <c r="CB388" s="5">
        <v>0</v>
      </c>
      <c r="CC388" s="5">
        <v>0</v>
      </c>
      <c r="CD388" s="5">
        <v>0</v>
      </c>
      <c r="CE388" s="5">
        <v>0</v>
      </c>
      <c r="CF388" s="5">
        <v>0</v>
      </c>
      <c r="CG388" s="5">
        <v>0</v>
      </c>
      <c r="CH388" s="5">
        <v>0</v>
      </c>
      <c r="CI388" s="5">
        <v>0</v>
      </c>
      <c r="CJ388" s="5">
        <v>0</v>
      </c>
    </row>
    <row r="389" spans="2:88" x14ac:dyDescent="0.25">
      <c r="B389" s="1" t="s">
        <v>29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f>-O375*$C$359/2+O373*$C$359</f>
        <v>1.89052483974359E-2</v>
      </c>
      <c r="N389" s="5">
        <f>O373*$C$359/2</f>
        <v>9.3900240384615398E-3</v>
      </c>
      <c r="O389" s="5">
        <f>-2*O373*$C$359+O373*$C$363</f>
        <v>-3.7544776439136167E-2</v>
      </c>
      <c r="P389" s="5">
        <f>-O375*$C$359</f>
        <v>2.5040064102564106E-4</v>
      </c>
      <c r="Q389" s="5">
        <f>O375*$C$359/2+O373*$C$359</f>
        <v>1.865484775641026E-2</v>
      </c>
      <c r="R389" s="5">
        <f>-O373*$C$359/2</f>
        <v>-9.3900240384615398E-3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5">
        <v>0</v>
      </c>
      <c r="AD389" s="5">
        <v>0</v>
      </c>
      <c r="AE389" s="5">
        <v>0</v>
      </c>
      <c r="AF389" s="5">
        <v>0</v>
      </c>
      <c r="AG389" s="5">
        <v>0</v>
      </c>
      <c r="AH389" s="5">
        <v>0</v>
      </c>
      <c r="AI389" s="5">
        <v>0</v>
      </c>
      <c r="AJ389" s="5">
        <v>0</v>
      </c>
      <c r="AK389" s="5">
        <v>0</v>
      </c>
      <c r="AL389" s="5">
        <v>0</v>
      </c>
      <c r="AM389" s="5">
        <v>0</v>
      </c>
      <c r="AN389" s="5">
        <v>0</v>
      </c>
      <c r="AO389" s="5">
        <v>0</v>
      </c>
      <c r="AP389" s="5">
        <v>0</v>
      </c>
      <c r="AQ389" s="5">
        <v>0</v>
      </c>
      <c r="AR389" s="5">
        <v>0</v>
      </c>
      <c r="AS389" s="5">
        <v>0</v>
      </c>
      <c r="AT389" s="5">
        <v>0</v>
      </c>
      <c r="AU389" s="5">
        <v>0</v>
      </c>
      <c r="AV389" s="5">
        <v>0</v>
      </c>
      <c r="AW389" s="5">
        <v>0</v>
      </c>
      <c r="AX389" s="5">
        <v>0</v>
      </c>
      <c r="AY389" s="5">
        <v>0</v>
      </c>
      <c r="AZ389" s="5">
        <v>0</v>
      </c>
      <c r="BA389" s="5">
        <v>0</v>
      </c>
      <c r="BB389" s="5">
        <v>0</v>
      </c>
      <c r="BC389" s="5">
        <v>0</v>
      </c>
      <c r="BD389" s="5">
        <v>0</v>
      </c>
      <c r="BE389" s="5">
        <v>0</v>
      </c>
      <c r="BF389" s="5">
        <v>0</v>
      </c>
      <c r="BG389" s="5">
        <v>0</v>
      </c>
      <c r="BH389" s="5">
        <v>0</v>
      </c>
      <c r="BI389" s="5">
        <v>0</v>
      </c>
      <c r="BJ389" s="5">
        <v>0</v>
      </c>
      <c r="BK389" s="5">
        <v>0</v>
      </c>
      <c r="BL389" s="5">
        <v>0</v>
      </c>
      <c r="BM389" s="5">
        <v>0</v>
      </c>
      <c r="BN389" s="5">
        <v>0</v>
      </c>
      <c r="BO389" s="5">
        <v>0</v>
      </c>
      <c r="BP389" s="5">
        <v>0</v>
      </c>
      <c r="BQ389" s="5">
        <v>0</v>
      </c>
      <c r="BR389" s="5">
        <v>0</v>
      </c>
      <c r="BS389" s="5">
        <v>0</v>
      </c>
      <c r="BT389" s="5">
        <v>0</v>
      </c>
      <c r="BU389" s="5">
        <v>0</v>
      </c>
      <c r="BV389" s="5">
        <v>0</v>
      </c>
      <c r="BW389" s="5">
        <v>0</v>
      </c>
      <c r="BX389" s="5">
        <v>0</v>
      </c>
      <c r="BY389" s="5">
        <v>0</v>
      </c>
      <c r="BZ389" s="5">
        <v>0</v>
      </c>
      <c r="CA389" s="5">
        <v>0</v>
      </c>
      <c r="CB389" s="5">
        <v>0</v>
      </c>
      <c r="CC389" s="5">
        <v>0</v>
      </c>
      <c r="CD389" s="5">
        <v>0</v>
      </c>
      <c r="CE389" s="5">
        <v>0</v>
      </c>
      <c r="CF389" s="5">
        <v>0</v>
      </c>
      <c r="CG389" s="5">
        <v>0</v>
      </c>
      <c r="CH389" s="5">
        <v>0</v>
      </c>
      <c r="CI389" s="5">
        <v>0</v>
      </c>
      <c r="CJ389" s="5">
        <v>0</v>
      </c>
    </row>
    <row r="390" spans="2:88" x14ac:dyDescent="0.25">
      <c r="B390" s="1" t="s">
        <v>30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f>-O373*$C$359/2</f>
        <v>-9.3900240384615398E-3</v>
      </c>
      <c r="N390" s="5">
        <f>O369-O371/2</f>
        <v>0.8404541015625</v>
      </c>
      <c r="O390" s="5">
        <v>0</v>
      </c>
      <c r="P390" s="5">
        <f>-2*O369-O373*$C$359+$C$357*O369*$E$363</f>
        <v>-1.6665138333388139</v>
      </c>
      <c r="Q390" s="5">
        <f>O373*$C$359/2</f>
        <v>9.3900240384615398E-3</v>
      </c>
      <c r="R390" s="5">
        <f>O369+O371/2</f>
        <v>0.8074951171875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5">
        <v>0</v>
      </c>
      <c r="AD390" s="5">
        <v>0</v>
      </c>
      <c r="AE390" s="5">
        <v>0</v>
      </c>
      <c r="AF390" s="5">
        <v>0</v>
      </c>
      <c r="AG390" s="5">
        <v>0</v>
      </c>
      <c r="AH390" s="5">
        <v>0</v>
      </c>
      <c r="AI390" s="5">
        <v>0</v>
      </c>
      <c r="AJ390" s="5">
        <v>0</v>
      </c>
      <c r="AK390" s="5">
        <v>0</v>
      </c>
      <c r="AL390" s="5">
        <v>0</v>
      </c>
      <c r="AM390" s="5">
        <v>0</v>
      </c>
      <c r="AN390" s="5">
        <v>0</v>
      </c>
      <c r="AO390" s="5">
        <v>0</v>
      </c>
      <c r="AP390" s="5">
        <v>0</v>
      </c>
      <c r="AQ390" s="5">
        <v>0</v>
      </c>
      <c r="AR390" s="5">
        <v>0</v>
      </c>
      <c r="AS390" s="5">
        <v>0</v>
      </c>
      <c r="AT390" s="5">
        <v>0</v>
      </c>
      <c r="AU390" s="5">
        <v>0</v>
      </c>
      <c r="AV390" s="5">
        <v>0</v>
      </c>
      <c r="AW390" s="5">
        <v>0</v>
      </c>
      <c r="AX390" s="5">
        <v>0</v>
      </c>
      <c r="AY390" s="5">
        <v>0</v>
      </c>
      <c r="AZ390" s="5">
        <v>0</v>
      </c>
      <c r="BA390" s="5">
        <v>0</v>
      </c>
      <c r="BB390" s="5">
        <v>0</v>
      </c>
      <c r="BC390" s="5">
        <v>0</v>
      </c>
      <c r="BD390" s="5">
        <v>0</v>
      </c>
      <c r="BE390" s="5">
        <v>0</v>
      </c>
      <c r="BF390" s="5">
        <v>0</v>
      </c>
      <c r="BG390" s="5">
        <v>0</v>
      </c>
      <c r="BH390" s="5">
        <v>0</v>
      </c>
      <c r="BI390" s="5">
        <v>0</v>
      </c>
      <c r="BJ390" s="5">
        <v>0</v>
      </c>
      <c r="BK390" s="5">
        <v>0</v>
      </c>
      <c r="BL390" s="5">
        <v>0</v>
      </c>
      <c r="BM390" s="5">
        <v>0</v>
      </c>
      <c r="BN390" s="5">
        <v>0</v>
      </c>
      <c r="BO390" s="5">
        <v>0</v>
      </c>
      <c r="BP390" s="5">
        <v>0</v>
      </c>
      <c r="BQ390" s="5">
        <v>0</v>
      </c>
      <c r="BR390" s="5">
        <v>0</v>
      </c>
      <c r="BS390" s="5">
        <v>0</v>
      </c>
      <c r="BT390" s="5">
        <v>0</v>
      </c>
      <c r="BU390" s="5">
        <v>0</v>
      </c>
      <c r="BV390" s="5">
        <v>0</v>
      </c>
      <c r="BW390" s="5">
        <v>0</v>
      </c>
      <c r="BX390" s="5">
        <v>0</v>
      </c>
      <c r="BY390" s="5">
        <v>0</v>
      </c>
      <c r="BZ390" s="5">
        <v>0</v>
      </c>
      <c r="CA390" s="5">
        <v>0</v>
      </c>
      <c r="CB390" s="5">
        <v>0</v>
      </c>
      <c r="CC390" s="5">
        <v>0</v>
      </c>
      <c r="CD390" s="5">
        <v>0</v>
      </c>
      <c r="CE390" s="5">
        <v>0</v>
      </c>
      <c r="CF390" s="5">
        <v>0</v>
      </c>
      <c r="CG390" s="5">
        <v>0</v>
      </c>
      <c r="CH390" s="5">
        <v>0</v>
      </c>
      <c r="CI390" s="5">
        <v>0</v>
      </c>
      <c r="CJ390" s="5">
        <v>0</v>
      </c>
    </row>
    <row r="391" spans="2:88" x14ac:dyDescent="0.25">
      <c r="B391" s="1" t="s">
        <v>31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f>-Q375*$C$359/2+Q373*$C$359</f>
        <v>1.865484775641026E-2</v>
      </c>
      <c r="P391" s="5">
        <f>Q373*$C$359/2</f>
        <v>9.2648237179487197E-3</v>
      </c>
      <c r="Q391" s="5">
        <f>-2*Q373*$C$359+Q373*$C$363</f>
        <v>-3.7044179419947691E-2</v>
      </c>
      <c r="R391" s="5">
        <f>-Q375*$C$359</f>
        <v>2.5040064102564106E-4</v>
      </c>
      <c r="S391" s="5">
        <f>Q375*$C$359/2+Q373*$C$359</f>
        <v>1.8404447115384619E-2</v>
      </c>
      <c r="T391" s="5">
        <f>-Q373*$C$359/2</f>
        <v>-9.2648237179487197E-3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5">
        <v>0</v>
      </c>
      <c r="AD391" s="5">
        <v>0</v>
      </c>
      <c r="AE391" s="5">
        <v>0</v>
      </c>
      <c r="AF391" s="5">
        <v>0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5">
        <v>0</v>
      </c>
      <c r="AN391" s="5">
        <v>0</v>
      </c>
      <c r="AO391" s="5">
        <v>0</v>
      </c>
      <c r="AP391" s="5">
        <v>0</v>
      </c>
      <c r="AQ391" s="5">
        <v>0</v>
      </c>
      <c r="AR391" s="5">
        <v>0</v>
      </c>
      <c r="AS391" s="5">
        <v>0</v>
      </c>
      <c r="AT391" s="5">
        <v>0</v>
      </c>
      <c r="AU391" s="5">
        <v>0</v>
      </c>
      <c r="AV391" s="5">
        <v>0</v>
      </c>
      <c r="AW391" s="5">
        <v>0</v>
      </c>
      <c r="AX391" s="5">
        <v>0</v>
      </c>
      <c r="AY391" s="5">
        <v>0</v>
      </c>
      <c r="AZ391" s="5">
        <v>0</v>
      </c>
      <c r="BA391" s="5">
        <v>0</v>
      </c>
      <c r="BB391" s="5">
        <v>0</v>
      </c>
      <c r="BC391" s="5">
        <v>0</v>
      </c>
      <c r="BD391" s="5">
        <v>0</v>
      </c>
      <c r="BE391" s="5">
        <v>0</v>
      </c>
      <c r="BF391" s="5">
        <v>0</v>
      </c>
      <c r="BG391" s="5">
        <v>0</v>
      </c>
      <c r="BH391" s="5">
        <v>0</v>
      </c>
      <c r="BI391" s="5">
        <v>0</v>
      </c>
      <c r="BJ391" s="5">
        <v>0</v>
      </c>
      <c r="BK391" s="5">
        <v>0</v>
      </c>
      <c r="BL391" s="5">
        <v>0</v>
      </c>
      <c r="BM391" s="5">
        <v>0</v>
      </c>
      <c r="BN391" s="5">
        <v>0</v>
      </c>
      <c r="BO391" s="5">
        <v>0</v>
      </c>
      <c r="BP391" s="5">
        <v>0</v>
      </c>
      <c r="BQ391" s="5">
        <v>0</v>
      </c>
      <c r="BR391" s="5">
        <v>0</v>
      </c>
      <c r="BS391" s="5">
        <v>0</v>
      </c>
      <c r="BT391" s="5">
        <v>0</v>
      </c>
      <c r="BU391" s="5">
        <v>0</v>
      </c>
      <c r="BV391" s="5">
        <v>0</v>
      </c>
      <c r="BW391" s="5">
        <v>0</v>
      </c>
      <c r="BX391" s="5">
        <v>0</v>
      </c>
      <c r="BY391" s="5">
        <v>0</v>
      </c>
      <c r="BZ391" s="5">
        <v>0</v>
      </c>
      <c r="CA391" s="5">
        <v>0</v>
      </c>
      <c r="CB391" s="5">
        <v>0</v>
      </c>
      <c r="CC391" s="5">
        <v>0</v>
      </c>
      <c r="CD391" s="5">
        <v>0</v>
      </c>
      <c r="CE391" s="5">
        <v>0</v>
      </c>
      <c r="CF391" s="5">
        <v>0</v>
      </c>
      <c r="CG391" s="5">
        <v>0</v>
      </c>
      <c r="CH391" s="5">
        <v>0</v>
      </c>
      <c r="CI391" s="5">
        <v>0</v>
      </c>
      <c r="CJ391" s="5">
        <v>0</v>
      </c>
    </row>
    <row r="392" spans="2:88" x14ac:dyDescent="0.25">
      <c r="B392" s="1" t="s">
        <v>32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f>-Q373*$C$359/2</f>
        <v>-9.2648237179487197E-3</v>
      </c>
      <c r="P392" s="5">
        <f>Q369-Q371/2</f>
        <v>0.80749609375000009</v>
      </c>
      <c r="Q392" s="5">
        <v>0</v>
      </c>
      <c r="R392" s="5">
        <f>-2*Q369-Q373*$C$359+$C$357*Q369*$E$363</f>
        <v>-1.6012289669001094</v>
      </c>
      <c r="S392" s="5">
        <f>Q373*$C$359/2</f>
        <v>9.2648237179487197E-3</v>
      </c>
      <c r="T392" s="5">
        <f>Q369+Q371/2</f>
        <v>0.77541015625000009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5">
        <v>0</v>
      </c>
      <c r="AD392" s="5">
        <v>0</v>
      </c>
      <c r="AE392" s="5">
        <v>0</v>
      </c>
      <c r="AF392" s="5">
        <v>0</v>
      </c>
      <c r="AG392" s="5">
        <v>0</v>
      </c>
      <c r="AH392" s="5">
        <v>0</v>
      </c>
      <c r="AI392" s="5">
        <v>0</v>
      </c>
      <c r="AJ392" s="5">
        <v>0</v>
      </c>
      <c r="AK392" s="5">
        <v>0</v>
      </c>
      <c r="AL392" s="5">
        <v>0</v>
      </c>
      <c r="AM392" s="5">
        <v>0</v>
      </c>
      <c r="AN392" s="5">
        <v>0</v>
      </c>
      <c r="AO392" s="5">
        <v>0</v>
      </c>
      <c r="AP392" s="5">
        <v>0</v>
      </c>
      <c r="AQ392" s="5">
        <v>0</v>
      </c>
      <c r="AR392" s="5">
        <v>0</v>
      </c>
      <c r="AS392" s="5">
        <v>0</v>
      </c>
      <c r="AT392" s="5">
        <v>0</v>
      </c>
      <c r="AU392" s="5">
        <v>0</v>
      </c>
      <c r="AV392" s="5">
        <v>0</v>
      </c>
      <c r="AW392" s="5">
        <v>0</v>
      </c>
      <c r="AX392" s="5">
        <v>0</v>
      </c>
      <c r="AY392" s="5">
        <v>0</v>
      </c>
      <c r="AZ392" s="5">
        <v>0</v>
      </c>
      <c r="BA392" s="5">
        <v>0</v>
      </c>
      <c r="BB392" s="5">
        <v>0</v>
      </c>
      <c r="BC392" s="5">
        <v>0</v>
      </c>
      <c r="BD392" s="5">
        <v>0</v>
      </c>
      <c r="BE392" s="5">
        <v>0</v>
      </c>
      <c r="BF392" s="5">
        <v>0</v>
      </c>
      <c r="BG392" s="5">
        <v>0</v>
      </c>
      <c r="BH392" s="5">
        <v>0</v>
      </c>
      <c r="BI392" s="5">
        <v>0</v>
      </c>
      <c r="BJ392" s="5">
        <v>0</v>
      </c>
      <c r="BK392" s="5">
        <v>0</v>
      </c>
      <c r="BL392" s="5">
        <v>0</v>
      </c>
      <c r="BM392" s="5">
        <v>0</v>
      </c>
      <c r="BN392" s="5">
        <v>0</v>
      </c>
      <c r="BO392" s="5">
        <v>0</v>
      </c>
      <c r="BP392" s="5">
        <v>0</v>
      </c>
      <c r="BQ392" s="5">
        <v>0</v>
      </c>
      <c r="BR392" s="5">
        <v>0</v>
      </c>
      <c r="BS392" s="5">
        <v>0</v>
      </c>
      <c r="BT392" s="5">
        <v>0</v>
      </c>
      <c r="BU392" s="5">
        <v>0</v>
      </c>
      <c r="BV392" s="5">
        <v>0</v>
      </c>
      <c r="BW392" s="5">
        <v>0</v>
      </c>
      <c r="BX392" s="5">
        <v>0</v>
      </c>
      <c r="BY392" s="5">
        <v>0</v>
      </c>
      <c r="BZ392" s="5">
        <v>0</v>
      </c>
      <c r="CA392" s="5">
        <v>0</v>
      </c>
      <c r="CB392" s="5">
        <v>0</v>
      </c>
      <c r="CC392" s="5">
        <v>0</v>
      </c>
      <c r="CD392" s="5">
        <v>0</v>
      </c>
      <c r="CE392" s="5">
        <v>0</v>
      </c>
      <c r="CF392" s="5">
        <v>0</v>
      </c>
      <c r="CG392" s="5">
        <v>0</v>
      </c>
      <c r="CH392" s="5">
        <v>0</v>
      </c>
      <c r="CI392" s="5">
        <v>0</v>
      </c>
      <c r="CJ392" s="5">
        <v>0</v>
      </c>
    </row>
    <row r="393" spans="2:88" x14ac:dyDescent="0.25">
      <c r="B393" s="1" t="s">
        <v>33</v>
      </c>
      <c r="C393" s="5">
        <v>0</v>
      </c>
      <c r="D393" s="5">
        <v>0</v>
      </c>
      <c r="E393" s="5">
        <v>0</v>
      </c>
      <c r="F393" s="5">
        <v>0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f>-S375*$C$359/2+S373*$C$359</f>
        <v>1.8404447115384616E-2</v>
      </c>
      <c r="R393" s="5">
        <f>S373*$C$359/2</f>
        <v>9.1396233974358979E-3</v>
      </c>
      <c r="S393" s="5">
        <f>-2*S373*$C$359+S373*$C$363</f>
        <v>-3.6543582400759202E-2</v>
      </c>
      <c r="T393" s="5">
        <f>-S375*$C$359</f>
        <v>2.5040064102564106E-4</v>
      </c>
      <c r="U393" s="5">
        <f>S375*$C$359/2+S373*$C$359</f>
        <v>1.8154046474358976E-2</v>
      </c>
      <c r="V393" s="5">
        <f>-S373*$C$359/2</f>
        <v>-9.1396233974358979E-3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5">
        <v>0</v>
      </c>
      <c r="AD393" s="5">
        <v>0</v>
      </c>
      <c r="AE393" s="5">
        <v>0</v>
      </c>
      <c r="AF393" s="5">
        <v>0</v>
      </c>
      <c r="AG393" s="5">
        <v>0</v>
      </c>
      <c r="AH393" s="5">
        <v>0</v>
      </c>
      <c r="AI393" s="5">
        <v>0</v>
      </c>
      <c r="AJ393" s="5">
        <v>0</v>
      </c>
      <c r="AK393" s="5">
        <v>0</v>
      </c>
      <c r="AL393" s="5">
        <v>0</v>
      </c>
      <c r="AM393" s="5">
        <v>0</v>
      </c>
      <c r="AN393" s="5">
        <v>0</v>
      </c>
      <c r="AO393" s="5">
        <v>0</v>
      </c>
      <c r="AP393" s="5">
        <v>0</v>
      </c>
      <c r="AQ393" s="5">
        <v>0</v>
      </c>
      <c r="AR393" s="5">
        <v>0</v>
      </c>
      <c r="AS393" s="5">
        <v>0</v>
      </c>
      <c r="AT393" s="5">
        <v>0</v>
      </c>
      <c r="AU393" s="5">
        <v>0</v>
      </c>
      <c r="AV393" s="5">
        <v>0</v>
      </c>
      <c r="AW393" s="5">
        <v>0</v>
      </c>
      <c r="AX393" s="5">
        <v>0</v>
      </c>
      <c r="AY393" s="5">
        <v>0</v>
      </c>
      <c r="AZ393" s="5">
        <v>0</v>
      </c>
      <c r="BA393" s="5">
        <v>0</v>
      </c>
      <c r="BB393" s="5">
        <v>0</v>
      </c>
      <c r="BC393" s="5">
        <v>0</v>
      </c>
      <c r="BD393" s="5">
        <v>0</v>
      </c>
      <c r="BE393" s="5">
        <v>0</v>
      </c>
      <c r="BF393" s="5">
        <v>0</v>
      </c>
      <c r="BG393" s="5">
        <v>0</v>
      </c>
      <c r="BH393" s="5">
        <v>0</v>
      </c>
      <c r="BI393" s="5">
        <v>0</v>
      </c>
      <c r="BJ393" s="5">
        <v>0</v>
      </c>
      <c r="BK393" s="5">
        <v>0</v>
      </c>
      <c r="BL393" s="5">
        <v>0</v>
      </c>
      <c r="BM393" s="5">
        <v>0</v>
      </c>
      <c r="BN393" s="5">
        <v>0</v>
      </c>
      <c r="BO393" s="5">
        <v>0</v>
      </c>
      <c r="BP393" s="5">
        <v>0</v>
      </c>
      <c r="BQ393" s="5">
        <v>0</v>
      </c>
      <c r="BR393" s="5">
        <v>0</v>
      </c>
      <c r="BS393" s="5">
        <v>0</v>
      </c>
      <c r="BT393" s="5">
        <v>0</v>
      </c>
      <c r="BU393" s="5">
        <v>0</v>
      </c>
      <c r="BV393" s="5">
        <v>0</v>
      </c>
      <c r="BW393" s="5">
        <v>0</v>
      </c>
      <c r="BX393" s="5">
        <v>0</v>
      </c>
      <c r="BY393" s="5">
        <v>0</v>
      </c>
      <c r="BZ393" s="5">
        <v>0</v>
      </c>
      <c r="CA393" s="5">
        <v>0</v>
      </c>
      <c r="CB393" s="5">
        <v>0</v>
      </c>
      <c r="CC393" s="5">
        <v>0</v>
      </c>
      <c r="CD393" s="5">
        <v>0</v>
      </c>
      <c r="CE393" s="5">
        <v>0</v>
      </c>
      <c r="CF393" s="5">
        <v>0</v>
      </c>
      <c r="CG393" s="5">
        <v>0</v>
      </c>
      <c r="CH393" s="5">
        <v>0</v>
      </c>
      <c r="CI393" s="5">
        <v>0</v>
      </c>
      <c r="CJ393" s="5">
        <v>0</v>
      </c>
    </row>
    <row r="394" spans="2:88" x14ac:dyDescent="0.25">
      <c r="B394" s="1" t="s">
        <v>34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f>-S373*$C$359/2</f>
        <v>-9.1396233974358979E-3</v>
      </c>
      <c r="R394" s="5">
        <f>S369-S371/2</f>
        <v>0.77541113281249996</v>
      </c>
      <c r="S394" s="5">
        <v>0</v>
      </c>
      <c r="T394" s="5">
        <f>-2*S369-S373*$C$359+$C$357*S369*$E$363</f>
        <v>-1.5376782487296272</v>
      </c>
      <c r="U394" s="5">
        <f>S373*$C$359/2</f>
        <v>9.1396233974358979E-3</v>
      </c>
      <c r="V394" s="5">
        <f>S369+S371/2</f>
        <v>0.74418652343750002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5">
        <v>0</v>
      </c>
      <c r="AD394" s="5">
        <v>0</v>
      </c>
      <c r="AE394" s="5">
        <v>0</v>
      </c>
      <c r="AF394" s="5">
        <v>0</v>
      </c>
      <c r="AG394" s="5">
        <v>0</v>
      </c>
      <c r="AH394" s="5">
        <v>0</v>
      </c>
      <c r="AI394" s="5">
        <v>0</v>
      </c>
      <c r="AJ394" s="5">
        <v>0</v>
      </c>
      <c r="AK394" s="5">
        <v>0</v>
      </c>
      <c r="AL394" s="5">
        <v>0</v>
      </c>
      <c r="AM394" s="5">
        <v>0</v>
      </c>
      <c r="AN394" s="5">
        <v>0</v>
      </c>
      <c r="AO394" s="5">
        <v>0</v>
      </c>
      <c r="AP394" s="5">
        <v>0</v>
      </c>
      <c r="AQ394" s="5">
        <v>0</v>
      </c>
      <c r="AR394" s="5">
        <v>0</v>
      </c>
      <c r="AS394" s="5">
        <v>0</v>
      </c>
      <c r="AT394" s="5">
        <v>0</v>
      </c>
      <c r="AU394" s="5">
        <v>0</v>
      </c>
      <c r="AV394" s="5">
        <v>0</v>
      </c>
      <c r="AW394" s="5">
        <v>0</v>
      </c>
      <c r="AX394" s="5">
        <v>0</v>
      </c>
      <c r="AY394" s="5">
        <v>0</v>
      </c>
      <c r="AZ394" s="5">
        <v>0</v>
      </c>
      <c r="BA394" s="5">
        <v>0</v>
      </c>
      <c r="BB394" s="5">
        <v>0</v>
      </c>
      <c r="BC394" s="5">
        <v>0</v>
      </c>
      <c r="BD394" s="5">
        <v>0</v>
      </c>
      <c r="BE394" s="5">
        <v>0</v>
      </c>
      <c r="BF394" s="5">
        <v>0</v>
      </c>
      <c r="BG394" s="5">
        <v>0</v>
      </c>
      <c r="BH394" s="5">
        <v>0</v>
      </c>
      <c r="BI394" s="5">
        <v>0</v>
      </c>
      <c r="BJ394" s="5">
        <v>0</v>
      </c>
      <c r="BK394" s="5">
        <v>0</v>
      </c>
      <c r="BL394" s="5">
        <v>0</v>
      </c>
      <c r="BM394" s="5">
        <v>0</v>
      </c>
      <c r="BN394" s="5">
        <v>0</v>
      </c>
      <c r="BO394" s="5">
        <v>0</v>
      </c>
      <c r="BP394" s="5">
        <v>0</v>
      </c>
      <c r="BQ394" s="5">
        <v>0</v>
      </c>
      <c r="BR394" s="5">
        <v>0</v>
      </c>
      <c r="BS394" s="5">
        <v>0</v>
      </c>
      <c r="BT394" s="5">
        <v>0</v>
      </c>
      <c r="BU394" s="5">
        <v>0</v>
      </c>
      <c r="BV394" s="5">
        <v>0</v>
      </c>
      <c r="BW394" s="5">
        <v>0</v>
      </c>
      <c r="BX394" s="5">
        <v>0</v>
      </c>
      <c r="BY394" s="5">
        <v>0</v>
      </c>
      <c r="BZ394" s="5">
        <v>0</v>
      </c>
      <c r="CA394" s="5">
        <v>0</v>
      </c>
      <c r="CB394" s="5">
        <v>0</v>
      </c>
      <c r="CC394" s="5">
        <v>0</v>
      </c>
      <c r="CD394" s="5">
        <v>0</v>
      </c>
      <c r="CE394" s="5">
        <v>0</v>
      </c>
      <c r="CF394" s="5">
        <v>0</v>
      </c>
      <c r="CG394" s="5">
        <v>0</v>
      </c>
      <c r="CH394" s="5">
        <v>0</v>
      </c>
      <c r="CI394" s="5">
        <v>0</v>
      </c>
      <c r="CJ394" s="5">
        <v>0</v>
      </c>
    </row>
    <row r="395" spans="2:88" x14ac:dyDescent="0.25">
      <c r="B395" s="1" t="s">
        <v>35</v>
      </c>
      <c r="C395" s="5">
        <v>0</v>
      </c>
      <c r="D395" s="5">
        <v>0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f>-U375*$C$359/2+U373*$C$359</f>
        <v>1.8154046474358976E-2</v>
      </c>
      <c r="T395" s="5">
        <f>U373*$C$359/2</f>
        <v>9.0144230769230779E-3</v>
      </c>
      <c r="U395" s="5">
        <f>-2*U373*$C$359+U373*$C$363</f>
        <v>-3.6042985381570719E-2</v>
      </c>
      <c r="V395" s="5">
        <f>-U375*$C$359</f>
        <v>2.5040064102564106E-4</v>
      </c>
      <c r="W395" s="5">
        <f>U375*$C$359/2+U373*$C$359</f>
        <v>1.7903645833333336E-2</v>
      </c>
      <c r="X395" s="5">
        <f>-U373*$C$359/2</f>
        <v>-9.0144230769230779E-3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5">
        <v>0</v>
      </c>
      <c r="AF395" s="5">
        <v>0</v>
      </c>
      <c r="AG395" s="5">
        <v>0</v>
      </c>
      <c r="AH395" s="5">
        <v>0</v>
      </c>
      <c r="AI395" s="5">
        <v>0</v>
      </c>
      <c r="AJ395" s="5">
        <v>0</v>
      </c>
      <c r="AK395" s="5">
        <v>0</v>
      </c>
      <c r="AL395" s="5">
        <v>0</v>
      </c>
      <c r="AM395" s="5">
        <v>0</v>
      </c>
      <c r="AN395" s="5">
        <v>0</v>
      </c>
      <c r="AO395" s="5">
        <v>0</v>
      </c>
      <c r="AP395" s="5">
        <v>0</v>
      </c>
      <c r="AQ395" s="5">
        <v>0</v>
      </c>
      <c r="AR395" s="5">
        <v>0</v>
      </c>
      <c r="AS395" s="5">
        <v>0</v>
      </c>
      <c r="AT395" s="5">
        <v>0</v>
      </c>
      <c r="AU395" s="5">
        <v>0</v>
      </c>
      <c r="AV395" s="5">
        <v>0</v>
      </c>
      <c r="AW395" s="5">
        <v>0</v>
      </c>
      <c r="AX395" s="5">
        <v>0</v>
      </c>
      <c r="AY395" s="5">
        <v>0</v>
      </c>
      <c r="AZ395" s="5">
        <v>0</v>
      </c>
      <c r="BA395" s="5">
        <v>0</v>
      </c>
      <c r="BB395" s="5">
        <v>0</v>
      </c>
      <c r="BC395" s="5">
        <v>0</v>
      </c>
      <c r="BD395" s="5">
        <v>0</v>
      </c>
      <c r="BE395" s="5">
        <v>0</v>
      </c>
      <c r="BF395" s="5">
        <v>0</v>
      </c>
      <c r="BG395" s="5">
        <v>0</v>
      </c>
      <c r="BH395" s="5">
        <v>0</v>
      </c>
      <c r="BI395" s="5">
        <v>0</v>
      </c>
      <c r="BJ395" s="5">
        <v>0</v>
      </c>
      <c r="BK395" s="5">
        <v>0</v>
      </c>
      <c r="BL395" s="5">
        <v>0</v>
      </c>
      <c r="BM395" s="5">
        <v>0</v>
      </c>
      <c r="BN395" s="5">
        <v>0</v>
      </c>
      <c r="BO395" s="5">
        <v>0</v>
      </c>
      <c r="BP395" s="5">
        <v>0</v>
      </c>
      <c r="BQ395" s="5">
        <v>0</v>
      </c>
      <c r="BR395" s="5">
        <v>0</v>
      </c>
      <c r="BS395" s="5">
        <v>0</v>
      </c>
      <c r="BT395" s="5">
        <v>0</v>
      </c>
      <c r="BU395" s="5">
        <v>0</v>
      </c>
      <c r="BV395" s="5">
        <v>0</v>
      </c>
      <c r="BW395" s="5">
        <v>0</v>
      </c>
      <c r="BX395" s="5">
        <v>0</v>
      </c>
      <c r="BY395" s="5">
        <v>0</v>
      </c>
      <c r="BZ395" s="5">
        <v>0</v>
      </c>
      <c r="CA395" s="5">
        <v>0</v>
      </c>
      <c r="CB395" s="5">
        <v>0</v>
      </c>
      <c r="CC395" s="5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</row>
    <row r="396" spans="2:88" x14ac:dyDescent="0.25">
      <c r="B396" s="1" t="s">
        <v>36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f>-U373*$C$359/2</f>
        <v>-9.0144230769230779E-3</v>
      </c>
      <c r="T396" s="5">
        <f>U369-U371/2</f>
        <v>0.74418750000000011</v>
      </c>
      <c r="U396" s="5">
        <v>0</v>
      </c>
      <c r="V396" s="5">
        <f>-2*U369-U373*$C$359+$C$357*U369*$E$363</f>
        <v>-1.4758382443913107</v>
      </c>
      <c r="W396" s="5">
        <f>U373*$C$359/2</f>
        <v>9.0144230769230779E-3</v>
      </c>
      <c r="X396" s="5">
        <f>U369+U371/2</f>
        <v>0.71381250000000007</v>
      </c>
      <c r="Y396" s="5">
        <v>0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5">
        <v>0</v>
      </c>
      <c r="AF396" s="5">
        <v>0</v>
      </c>
      <c r="AG396" s="5">
        <v>0</v>
      </c>
      <c r="AH396" s="5">
        <v>0</v>
      </c>
      <c r="AI396" s="5">
        <v>0</v>
      </c>
      <c r="AJ396" s="5">
        <v>0</v>
      </c>
      <c r="AK396" s="5">
        <v>0</v>
      </c>
      <c r="AL396" s="5">
        <v>0</v>
      </c>
      <c r="AM396" s="5">
        <v>0</v>
      </c>
      <c r="AN396" s="5">
        <v>0</v>
      </c>
      <c r="AO396" s="5">
        <v>0</v>
      </c>
      <c r="AP396" s="5">
        <v>0</v>
      </c>
      <c r="AQ396" s="5">
        <v>0</v>
      </c>
      <c r="AR396" s="5">
        <v>0</v>
      </c>
      <c r="AS396" s="5">
        <v>0</v>
      </c>
      <c r="AT396" s="5">
        <v>0</v>
      </c>
      <c r="AU396" s="5">
        <v>0</v>
      </c>
      <c r="AV396" s="5">
        <v>0</v>
      </c>
      <c r="AW396" s="5">
        <v>0</v>
      </c>
      <c r="AX396" s="5">
        <v>0</v>
      </c>
      <c r="AY396" s="5">
        <v>0</v>
      </c>
      <c r="AZ396" s="5">
        <v>0</v>
      </c>
      <c r="BA396" s="5">
        <v>0</v>
      </c>
      <c r="BB396" s="5">
        <v>0</v>
      </c>
      <c r="BC396" s="5">
        <v>0</v>
      </c>
      <c r="BD396" s="5">
        <v>0</v>
      </c>
      <c r="BE396" s="5">
        <v>0</v>
      </c>
      <c r="BF396" s="5">
        <v>0</v>
      </c>
      <c r="BG396" s="5">
        <v>0</v>
      </c>
      <c r="BH396" s="5">
        <v>0</v>
      </c>
      <c r="BI396" s="5">
        <v>0</v>
      </c>
      <c r="BJ396" s="5">
        <v>0</v>
      </c>
      <c r="BK396" s="5">
        <v>0</v>
      </c>
      <c r="BL396" s="5">
        <v>0</v>
      </c>
      <c r="BM396" s="5">
        <v>0</v>
      </c>
      <c r="BN396" s="5">
        <v>0</v>
      </c>
      <c r="BO396" s="5">
        <v>0</v>
      </c>
      <c r="BP396" s="5">
        <v>0</v>
      </c>
      <c r="BQ396" s="5">
        <v>0</v>
      </c>
      <c r="BR396" s="5">
        <v>0</v>
      </c>
      <c r="BS396" s="5">
        <v>0</v>
      </c>
      <c r="BT396" s="5">
        <v>0</v>
      </c>
      <c r="BU396" s="5">
        <v>0</v>
      </c>
      <c r="BV396" s="5">
        <v>0</v>
      </c>
      <c r="BW396" s="5">
        <v>0</v>
      </c>
      <c r="BX396" s="5">
        <v>0</v>
      </c>
      <c r="BY396" s="5">
        <v>0</v>
      </c>
      <c r="BZ396" s="5">
        <v>0</v>
      </c>
      <c r="CA396" s="5">
        <v>0</v>
      </c>
      <c r="CB396" s="5">
        <v>0</v>
      </c>
      <c r="CC396" s="5">
        <v>0</v>
      </c>
      <c r="CD396" s="5">
        <v>0</v>
      </c>
      <c r="CE396" s="5">
        <v>0</v>
      </c>
      <c r="CF396" s="5">
        <v>0</v>
      </c>
      <c r="CG396" s="5">
        <v>0</v>
      </c>
      <c r="CH396" s="5">
        <v>0</v>
      </c>
      <c r="CI396" s="5">
        <v>0</v>
      </c>
      <c r="CJ396" s="5">
        <v>0</v>
      </c>
    </row>
    <row r="397" spans="2:88" x14ac:dyDescent="0.25">
      <c r="B397" s="1" t="s">
        <v>37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f>-W375*$C$359/2+W373*$C$359</f>
        <v>1.7903645833333332E-2</v>
      </c>
      <c r="V397" s="5">
        <f>W373*$C$359/2</f>
        <v>8.8892227564102561E-3</v>
      </c>
      <c r="W397" s="5">
        <f>-2*W373*$C$359+W373*$C$363</f>
        <v>-3.5542388362382236E-2</v>
      </c>
      <c r="X397" s="5">
        <f>-W375*$C$359</f>
        <v>2.5040064102564106E-4</v>
      </c>
      <c r="Y397" s="5">
        <f>W375*$C$359/2+W373*$C$359</f>
        <v>1.7653245192307692E-2</v>
      </c>
      <c r="Z397" s="5">
        <f>-W373*$C$359/2</f>
        <v>-8.8892227564102561E-3</v>
      </c>
      <c r="AA397" s="5">
        <v>0</v>
      </c>
      <c r="AB397" s="5">
        <v>0</v>
      </c>
      <c r="AC397" s="5">
        <v>0</v>
      </c>
      <c r="AD397" s="5">
        <v>0</v>
      </c>
      <c r="AE397" s="5">
        <v>0</v>
      </c>
      <c r="AF397" s="5">
        <v>0</v>
      </c>
      <c r="AG397" s="5">
        <v>0</v>
      </c>
      <c r="AH397" s="5">
        <v>0</v>
      </c>
      <c r="AI397" s="5">
        <v>0</v>
      </c>
      <c r="AJ397" s="5">
        <v>0</v>
      </c>
      <c r="AK397" s="5">
        <v>0</v>
      </c>
      <c r="AL397" s="5">
        <v>0</v>
      </c>
      <c r="AM397" s="5">
        <v>0</v>
      </c>
      <c r="AN397" s="5">
        <v>0</v>
      </c>
      <c r="AO397" s="5">
        <v>0</v>
      </c>
      <c r="AP397" s="5">
        <v>0</v>
      </c>
      <c r="AQ397" s="5">
        <v>0</v>
      </c>
      <c r="AR397" s="5">
        <v>0</v>
      </c>
      <c r="AS397" s="5">
        <v>0</v>
      </c>
      <c r="AT397" s="5">
        <v>0</v>
      </c>
      <c r="AU397" s="5">
        <v>0</v>
      </c>
      <c r="AV397" s="5">
        <v>0</v>
      </c>
      <c r="AW397" s="5">
        <v>0</v>
      </c>
      <c r="AX397" s="5">
        <v>0</v>
      </c>
      <c r="AY397" s="5">
        <v>0</v>
      </c>
      <c r="AZ397" s="5">
        <v>0</v>
      </c>
      <c r="BA397" s="5">
        <v>0</v>
      </c>
      <c r="BB397" s="5">
        <v>0</v>
      </c>
      <c r="BC397" s="5">
        <v>0</v>
      </c>
      <c r="BD397" s="5">
        <v>0</v>
      </c>
      <c r="BE397" s="5">
        <v>0</v>
      </c>
      <c r="BF397" s="5">
        <v>0</v>
      </c>
      <c r="BG397" s="5">
        <v>0</v>
      </c>
      <c r="BH397" s="5">
        <v>0</v>
      </c>
      <c r="BI397" s="5">
        <v>0</v>
      </c>
      <c r="BJ397" s="5">
        <v>0</v>
      </c>
      <c r="BK397" s="5">
        <v>0</v>
      </c>
      <c r="BL397" s="5">
        <v>0</v>
      </c>
      <c r="BM397" s="5">
        <v>0</v>
      </c>
      <c r="BN397" s="5">
        <v>0</v>
      </c>
      <c r="BO397" s="5">
        <v>0</v>
      </c>
      <c r="BP397" s="5">
        <v>0</v>
      </c>
      <c r="BQ397" s="5">
        <v>0</v>
      </c>
      <c r="BR397" s="5">
        <v>0</v>
      </c>
      <c r="BS397" s="5">
        <v>0</v>
      </c>
      <c r="BT397" s="5">
        <v>0</v>
      </c>
      <c r="BU397" s="5">
        <v>0</v>
      </c>
      <c r="BV397" s="5">
        <v>0</v>
      </c>
      <c r="BW397" s="5">
        <v>0</v>
      </c>
      <c r="BX397" s="5">
        <v>0</v>
      </c>
      <c r="BY397" s="5">
        <v>0</v>
      </c>
      <c r="BZ397" s="5">
        <v>0</v>
      </c>
      <c r="CA397" s="5">
        <v>0</v>
      </c>
      <c r="CB397" s="5">
        <v>0</v>
      </c>
      <c r="CC397" s="5">
        <v>0</v>
      </c>
      <c r="CD397" s="5">
        <v>0</v>
      </c>
      <c r="CE397" s="5">
        <v>0</v>
      </c>
      <c r="CF397" s="5">
        <v>0</v>
      </c>
      <c r="CG397" s="5">
        <v>0</v>
      </c>
      <c r="CH397" s="5">
        <v>0</v>
      </c>
      <c r="CI397" s="5">
        <v>0</v>
      </c>
      <c r="CJ397" s="5">
        <v>0</v>
      </c>
    </row>
    <row r="398" spans="2:88" x14ac:dyDescent="0.25">
      <c r="B398" s="1" t="s">
        <v>38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f>-W373*$C$359/2</f>
        <v>-8.8892227564102561E-3</v>
      </c>
      <c r="V398" s="5">
        <f>W369-W371/2</f>
        <v>0.71381347656249994</v>
      </c>
      <c r="W398" s="5">
        <v>0</v>
      </c>
      <c r="X398" s="5">
        <f>-2*W369-W373*$C$359+$C$357*W369*$E$363</f>
        <v>-1.4156855194491014</v>
      </c>
      <c r="Y398" s="5">
        <f>W373*$C$359/2</f>
        <v>8.8892227564102561E-3</v>
      </c>
      <c r="Z398" s="5">
        <f>W369+W371/2</f>
        <v>0.68427636718749985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  <c r="AF398" s="5">
        <v>0</v>
      </c>
      <c r="AG398" s="5">
        <v>0</v>
      </c>
      <c r="AH398" s="5">
        <v>0</v>
      </c>
      <c r="AI398" s="5">
        <v>0</v>
      </c>
      <c r="AJ398" s="5">
        <v>0</v>
      </c>
      <c r="AK398" s="5">
        <v>0</v>
      </c>
      <c r="AL398" s="5">
        <v>0</v>
      </c>
      <c r="AM398" s="5">
        <v>0</v>
      </c>
      <c r="AN398" s="5">
        <v>0</v>
      </c>
      <c r="AO398" s="5">
        <v>0</v>
      </c>
      <c r="AP398" s="5">
        <v>0</v>
      </c>
      <c r="AQ398" s="5">
        <v>0</v>
      </c>
      <c r="AR398" s="5">
        <v>0</v>
      </c>
      <c r="AS398" s="5">
        <v>0</v>
      </c>
      <c r="AT398" s="5">
        <v>0</v>
      </c>
      <c r="AU398" s="5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>
        <v>0</v>
      </c>
      <c r="BB398" s="5">
        <v>0</v>
      </c>
      <c r="BC398" s="5">
        <v>0</v>
      </c>
      <c r="BD398" s="5">
        <v>0</v>
      </c>
      <c r="BE398" s="5">
        <v>0</v>
      </c>
      <c r="BF398" s="5">
        <v>0</v>
      </c>
      <c r="BG398" s="5">
        <v>0</v>
      </c>
      <c r="BH398" s="5">
        <v>0</v>
      </c>
      <c r="BI398" s="5">
        <v>0</v>
      </c>
      <c r="BJ398" s="5">
        <v>0</v>
      </c>
      <c r="BK398" s="5">
        <v>0</v>
      </c>
      <c r="BL398" s="5">
        <v>0</v>
      </c>
      <c r="BM398" s="5">
        <v>0</v>
      </c>
      <c r="BN398" s="5">
        <v>0</v>
      </c>
      <c r="BO398" s="5">
        <v>0</v>
      </c>
      <c r="BP398" s="5">
        <v>0</v>
      </c>
      <c r="BQ398" s="5">
        <v>0</v>
      </c>
      <c r="BR398" s="5">
        <v>0</v>
      </c>
      <c r="BS398" s="5">
        <v>0</v>
      </c>
      <c r="BT398" s="5">
        <v>0</v>
      </c>
      <c r="BU398" s="5">
        <v>0</v>
      </c>
      <c r="BV398" s="5">
        <v>0</v>
      </c>
      <c r="BW398" s="5">
        <v>0</v>
      </c>
      <c r="BX398" s="5">
        <v>0</v>
      </c>
      <c r="BY398" s="5">
        <v>0</v>
      </c>
      <c r="BZ398" s="5">
        <v>0</v>
      </c>
      <c r="CA398" s="5">
        <v>0</v>
      </c>
      <c r="CB398" s="5">
        <v>0</v>
      </c>
      <c r="CC398" s="5">
        <v>0</v>
      </c>
      <c r="CD398" s="5">
        <v>0</v>
      </c>
      <c r="CE398" s="5">
        <v>0</v>
      </c>
      <c r="CF398" s="5">
        <v>0</v>
      </c>
      <c r="CG398" s="5">
        <v>0</v>
      </c>
      <c r="CH398" s="5">
        <v>0</v>
      </c>
      <c r="CI398" s="5">
        <v>0</v>
      </c>
      <c r="CJ398" s="5">
        <v>0</v>
      </c>
    </row>
    <row r="399" spans="2:88" x14ac:dyDescent="0.25">
      <c r="B399" s="1" t="s">
        <v>39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f>-Y375*$C$359/2+Y373*$C$359</f>
        <v>1.7653245192307692E-2</v>
      </c>
      <c r="X399" s="5">
        <f>Y373*$C$359/2</f>
        <v>8.764022435897436E-3</v>
      </c>
      <c r="Y399" s="5">
        <f>-2*Y373*$C$359+Y373*$C$363</f>
        <v>-3.5041791343193754E-2</v>
      </c>
      <c r="Z399" s="5">
        <f>-Y375*$C$359</f>
        <v>2.5040064102564106E-4</v>
      </c>
      <c r="AA399" s="5">
        <f>Y375*$C$359/2+Y373*$C$359</f>
        <v>1.7402844551282052E-2</v>
      </c>
      <c r="AB399" s="5">
        <f>-Y373*$C$359/2</f>
        <v>-8.764022435897436E-3</v>
      </c>
      <c r="AC399" s="5">
        <v>0</v>
      </c>
      <c r="AD399" s="5">
        <v>0</v>
      </c>
      <c r="AE399" s="5">
        <v>0</v>
      </c>
      <c r="AF399" s="5">
        <v>0</v>
      </c>
      <c r="AG399" s="5">
        <v>0</v>
      </c>
      <c r="AH399" s="5">
        <v>0</v>
      </c>
      <c r="AI399" s="5">
        <v>0</v>
      </c>
      <c r="AJ399" s="5">
        <v>0</v>
      </c>
      <c r="AK399" s="5">
        <v>0</v>
      </c>
      <c r="AL399" s="5">
        <v>0</v>
      </c>
      <c r="AM399" s="5">
        <v>0</v>
      </c>
      <c r="AN399" s="5">
        <v>0</v>
      </c>
      <c r="AO399" s="5">
        <v>0</v>
      </c>
      <c r="AP399" s="5">
        <v>0</v>
      </c>
      <c r="AQ399" s="5">
        <v>0</v>
      </c>
      <c r="AR399" s="5">
        <v>0</v>
      </c>
      <c r="AS399" s="5">
        <v>0</v>
      </c>
      <c r="AT399" s="5">
        <v>0</v>
      </c>
      <c r="AU399" s="5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>
        <v>0</v>
      </c>
      <c r="BB399" s="5">
        <v>0</v>
      </c>
      <c r="BC399" s="5">
        <v>0</v>
      </c>
      <c r="BD399" s="5">
        <v>0</v>
      </c>
      <c r="BE399" s="5">
        <v>0</v>
      </c>
      <c r="BF399" s="5">
        <v>0</v>
      </c>
      <c r="BG399" s="5">
        <v>0</v>
      </c>
      <c r="BH399" s="5">
        <v>0</v>
      </c>
      <c r="BI399" s="5">
        <v>0</v>
      </c>
      <c r="BJ399" s="5">
        <v>0</v>
      </c>
      <c r="BK399" s="5">
        <v>0</v>
      </c>
      <c r="BL399" s="5">
        <v>0</v>
      </c>
      <c r="BM399" s="5">
        <v>0</v>
      </c>
      <c r="BN399" s="5">
        <v>0</v>
      </c>
      <c r="BO399" s="5">
        <v>0</v>
      </c>
      <c r="BP399" s="5">
        <v>0</v>
      </c>
      <c r="BQ399" s="5">
        <v>0</v>
      </c>
      <c r="BR399" s="5">
        <v>0</v>
      </c>
      <c r="BS399" s="5">
        <v>0</v>
      </c>
      <c r="BT399" s="5">
        <v>0</v>
      </c>
      <c r="BU399" s="5">
        <v>0</v>
      </c>
      <c r="BV399" s="5">
        <v>0</v>
      </c>
      <c r="BW399" s="5">
        <v>0</v>
      </c>
      <c r="BX399" s="5">
        <v>0</v>
      </c>
      <c r="BY399" s="5">
        <v>0</v>
      </c>
      <c r="BZ399" s="5">
        <v>0</v>
      </c>
      <c r="CA399" s="5">
        <v>0</v>
      </c>
      <c r="CB399" s="5">
        <v>0</v>
      </c>
      <c r="CC399" s="5">
        <v>0</v>
      </c>
      <c r="CD399" s="5">
        <v>0</v>
      </c>
      <c r="CE399" s="5">
        <v>0</v>
      </c>
      <c r="CF399" s="5">
        <v>0</v>
      </c>
      <c r="CG399" s="5">
        <v>0</v>
      </c>
      <c r="CH399" s="5">
        <v>0</v>
      </c>
      <c r="CI399" s="5">
        <v>0</v>
      </c>
      <c r="CJ399" s="5">
        <v>0</v>
      </c>
    </row>
    <row r="400" spans="2:88" x14ac:dyDescent="0.25">
      <c r="B400" s="1" t="s">
        <v>40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f>-Y373*$C$359/2</f>
        <v>-8.764022435897436E-3</v>
      </c>
      <c r="X400" s="5">
        <f>Y369-Y371/2</f>
        <v>0.68427734375000004</v>
      </c>
      <c r="Y400" s="5">
        <v>0</v>
      </c>
      <c r="Z400" s="5">
        <f>-2*Y369-Y373*$C$359+$C$357*Y369*$E$363</f>
        <v>-1.3571966394669441</v>
      </c>
      <c r="AA400" s="5">
        <f>Y373*$C$359/2</f>
        <v>8.764022435897436E-3</v>
      </c>
      <c r="AB400" s="5">
        <f>Y369+Y371/2</f>
        <v>0.65556640624999996</v>
      </c>
      <c r="AC400" s="5">
        <v>0</v>
      </c>
      <c r="AD400" s="5">
        <v>0</v>
      </c>
      <c r="AE400" s="5">
        <v>0</v>
      </c>
      <c r="AF400" s="5">
        <v>0</v>
      </c>
      <c r="AG400" s="5">
        <v>0</v>
      </c>
      <c r="AH400" s="5">
        <v>0</v>
      </c>
      <c r="AI400" s="5">
        <v>0</v>
      </c>
      <c r="AJ400" s="5">
        <v>0</v>
      </c>
      <c r="AK400" s="5">
        <v>0</v>
      </c>
      <c r="AL400" s="5">
        <v>0</v>
      </c>
      <c r="AM400" s="5">
        <v>0</v>
      </c>
      <c r="AN400" s="5">
        <v>0</v>
      </c>
      <c r="AO400" s="5">
        <v>0</v>
      </c>
      <c r="AP400" s="5">
        <v>0</v>
      </c>
      <c r="AQ400" s="5">
        <v>0</v>
      </c>
      <c r="AR400" s="5">
        <v>0</v>
      </c>
      <c r="AS400" s="5">
        <v>0</v>
      </c>
      <c r="AT400" s="5">
        <v>0</v>
      </c>
      <c r="AU400" s="5">
        <v>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>
        <v>0</v>
      </c>
      <c r="BB400" s="5">
        <v>0</v>
      </c>
      <c r="BC400" s="5">
        <v>0</v>
      </c>
      <c r="BD400" s="5">
        <v>0</v>
      </c>
      <c r="BE400" s="5">
        <v>0</v>
      </c>
      <c r="BF400" s="5">
        <v>0</v>
      </c>
      <c r="BG400" s="5">
        <v>0</v>
      </c>
      <c r="BH400" s="5">
        <v>0</v>
      </c>
      <c r="BI400" s="5">
        <v>0</v>
      </c>
      <c r="BJ400" s="5">
        <v>0</v>
      </c>
      <c r="BK400" s="5">
        <v>0</v>
      </c>
      <c r="BL400" s="5">
        <v>0</v>
      </c>
      <c r="BM400" s="5">
        <v>0</v>
      </c>
      <c r="BN400" s="5">
        <v>0</v>
      </c>
      <c r="BO400" s="5">
        <v>0</v>
      </c>
      <c r="BP400" s="5">
        <v>0</v>
      </c>
      <c r="BQ400" s="5">
        <v>0</v>
      </c>
      <c r="BR400" s="5">
        <v>0</v>
      </c>
      <c r="BS400" s="5">
        <v>0</v>
      </c>
      <c r="BT400" s="5">
        <v>0</v>
      </c>
      <c r="BU400" s="5">
        <v>0</v>
      </c>
      <c r="BV400" s="5">
        <v>0</v>
      </c>
      <c r="BW400" s="5">
        <v>0</v>
      </c>
      <c r="BX400" s="5">
        <v>0</v>
      </c>
      <c r="BY400" s="5">
        <v>0</v>
      </c>
      <c r="BZ400" s="5">
        <v>0</v>
      </c>
      <c r="CA400" s="5">
        <v>0</v>
      </c>
      <c r="CB400" s="5">
        <v>0</v>
      </c>
      <c r="CC400" s="5">
        <v>0</v>
      </c>
      <c r="CD400" s="5">
        <v>0</v>
      </c>
      <c r="CE400" s="5">
        <v>0</v>
      </c>
      <c r="CF400" s="5">
        <v>0</v>
      </c>
      <c r="CG400" s="5">
        <v>0</v>
      </c>
      <c r="CH400" s="5">
        <v>0</v>
      </c>
      <c r="CI400" s="5">
        <v>0</v>
      </c>
      <c r="CJ400" s="5">
        <v>0</v>
      </c>
    </row>
    <row r="401" spans="2:88" x14ac:dyDescent="0.25">
      <c r="B401" s="1" t="s">
        <v>41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f>-AA375*$C$359/2+AA373*$C$359</f>
        <v>1.7402844551282052E-2</v>
      </c>
      <c r="Z401" s="5">
        <f>AA373*$C$359/2</f>
        <v>8.6388221153846159E-3</v>
      </c>
      <c r="AA401" s="5">
        <f>-2*AA373*$C$359+AA373*$C$363</f>
        <v>-3.4541194324005271E-2</v>
      </c>
      <c r="AB401" s="5">
        <f>-AA375*$C$359</f>
        <v>2.5040064102564106E-4</v>
      </c>
      <c r="AC401" s="5">
        <f>AA375*$C$359/2+AA373*$C$359</f>
        <v>1.7152443910256412E-2</v>
      </c>
      <c r="AD401" s="5">
        <f>-AA373*$C$359/2</f>
        <v>-8.6388221153846159E-3</v>
      </c>
      <c r="AE401" s="5">
        <v>0</v>
      </c>
      <c r="AF401" s="5">
        <v>0</v>
      </c>
      <c r="AG401" s="5">
        <v>0</v>
      </c>
      <c r="AH401" s="5">
        <v>0</v>
      </c>
      <c r="AI401" s="5">
        <v>0</v>
      </c>
      <c r="AJ401" s="5">
        <v>0</v>
      </c>
      <c r="AK401" s="5">
        <v>0</v>
      </c>
      <c r="AL401" s="5">
        <v>0</v>
      </c>
      <c r="AM401" s="5">
        <v>0</v>
      </c>
      <c r="AN401" s="5">
        <v>0</v>
      </c>
      <c r="AO401" s="5">
        <v>0</v>
      </c>
      <c r="AP401" s="5">
        <v>0</v>
      </c>
      <c r="AQ401" s="5">
        <v>0</v>
      </c>
      <c r="AR401" s="5">
        <v>0</v>
      </c>
      <c r="AS401" s="5">
        <v>0</v>
      </c>
      <c r="AT401" s="5">
        <v>0</v>
      </c>
      <c r="AU401" s="5">
        <v>0</v>
      </c>
      <c r="AV401" s="5">
        <v>0</v>
      </c>
      <c r="AW401" s="5">
        <v>0</v>
      </c>
      <c r="AX401" s="5">
        <v>0</v>
      </c>
      <c r="AY401" s="5">
        <v>0</v>
      </c>
      <c r="AZ401" s="5">
        <v>0</v>
      </c>
      <c r="BA401" s="5">
        <v>0</v>
      </c>
      <c r="BB401" s="5">
        <v>0</v>
      </c>
      <c r="BC401" s="5">
        <v>0</v>
      </c>
      <c r="BD401" s="5">
        <v>0</v>
      </c>
      <c r="BE401" s="5">
        <v>0</v>
      </c>
      <c r="BF401" s="5">
        <v>0</v>
      </c>
      <c r="BG401" s="5">
        <v>0</v>
      </c>
      <c r="BH401" s="5">
        <v>0</v>
      </c>
      <c r="BI401" s="5">
        <v>0</v>
      </c>
      <c r="BJ401" s="5">
        <v>0</v>
      </c>
      <c r="BK401" s="5">
        <v>0</v>
      </c>
      <c r="BL401" s="5">
        <v>0</v>
      </c>
      <c r="BM401" s="5">
        <v>0</v>
      </c>
      <c r="BN401" s="5">
        <v>0</v>
      </c>
      <c r="BO401" s="5">
        <v>0</v>
      </c>
      <c r="BP401" s="5">
        <v>0</v>
      </c>
      <c r="BQ401" s="5">
        <v>0</v>
      </c>
      <c r="BR401" s="5">
        <v>0</v>
      </c>
      <c r="BS401" s="5">
        <v>0</v>
      </c>
      <c r="BT401" s="5">
        <v>0</v>
      </c>
      <c r="BU401" s="5">
        <v>0</v>
      </c>
      <c r="BV401" s="5">
        <v>0</v>
      </c>
      <c r="BW401" s="5">
        <v>0</v>
      </c>
      <c r="BX401" s="5">
        <v>0</v>
      </c>
      <c r="BY401" s="5">
        <v>0</v>
      </c>
      <c r="BZ401" s="5">
        <v>0</v>
      </c>
      <c r="CA401" s="5">
        <v>0</v>
      </c>
      <c r="CB401" s="5">
        <v>0</v>
      </c>
      <c r="CC401" s="5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0</v>
      </c>
      <c r="CJ401" s="5">
        <v>0</v>
      </c>
    </row>
    <row r="402" spans="2:88" x14ac:dyDescent="0.25">
      <c r="B402" s="1" t="s">
        <v>42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f>-AA373*$C$359/2</f>
        <v>-8.6388221153846159E-3</v>
      </c>
      <c r="Z402" s="5">
        <f>AA369-AA371/2</f>
        <v>0.65556738281250015</v>
      </c>
      <c r="AA402" s="5">
        <v>0</v>
      </c>
      <c r="AB402" s="5">
        <f>-2*AA369-AA373*$C$359+$C$357*AA369*$E$363</f>
        <v>-1.3003481700087807</v>
      </c>
      <c r="AC402" s="5">
        <f>AA373*$C$359/2</f>
        <v>8.6388221153846159E-3</v>
      </c>
      <c r="AD402" s="5">
        <f>AA369+AA371/2</f>
        <v>0.62767089843750012</v>
      </c>
      <c r="AE402" s="5">
        <v>0</v>
      </c>
      <c r="AF402" s="5">
        <v>0</v>
      </c>
      <c r="AG402" s="5">
        <v>0</v>
      </c>
      <c r="AH402" s="5">
        <v>0</v>
      </c>
      <c r="AI402" s="5">
        <v>0</v>
      </c>
      <c r="AJ402" s="5">
        <v>0</v>
      </c>
      <c r="AK402" s="5">
        <v>0</v>
      </c>
      <c r="AL402" s="5">
        <v>0</v>
      </c>
      <c r="AM402" s="5">
        <v>0</v>
      </c>
      <c r="AN402" s="5">
        <v>0</v>
      </c>
      <c r="AO402" s="5">
        <v>0</v>
      </c>
      <c r="AP402" s="5">
        <v>0</v>
      </c>
      <c r="AQ402" s="5">
        <v>0</v>
      </c>
      <c r="AR402" s="5">
        <v>0</v>
      </c>
      <c r="AS402" s="5">
        <v>0</v>
      </c>
      <c r="AT402" s="5">
        <v>0</v>
      </c>
      <c r="AU402" s="5">
        <v>0</v>
      </c>
      <c r="AV402" s="5">
        <v>0</v>
      </c>
      <c r="AW402" s="5">
        <v>0</v>
      </c>
      <c r="AX402" s="5">
        <v>0</v>
      </c>
      <c r="AY402" s="5">
        <v>0</v>
      </c>
      <c r="AZ402" s="5">
        <v>0</v>
      </c>
      <c r="BA402" s="5">
        <v>0</v>
      </c>
      <c r="BB402" s="5">
        <v>0</v>
      </c>
      <c r="BC402" s="5">
        <v>0</v>
      </c>
      <c r="BD402" s="5">
        <v>0</v>
      </c>
      <c r="BE402" s="5">
        <v>0</v>
      </c>
      <c r="BF402" s="5">
        <v>0</v>
      </c>
      <c r="BG402" s="5">
        <v>0</v>
      </c>
      <c r="BH402" s="5">
        <v>0</v>
      </c>
      <c r="BI402" s="5">
        <v>0</v>
      </c>
      <c r="BJ402" s="5">
        <v>0</v>
      </c>
      <c r="BK402" s="5">
        <v>0</v>
      </c>
      <c r="BL402" s="5">
        <v>0</v>
      </c>
      <c r="BM402" s="5">
        <v>0</v>
      </c>
      <c r="BN402" s="5">
        <v>0</v>
      </c>
      <c r="BO402" s="5">
        <v>0</v>
      </c>
      <c r="BP402" s="5">
        <v>0</v>
      </c>
      <c r="BQ402" s="5">
        <v>0</v>
      </c>
      <c r="BR402" s="5">
        <v>0</v>
      </c>
      <c r="BS402" s="5">
        <v>0</v>
      </c>
      <c r="BT402" s="5">
        <v>0</v>
      </c>
      <c r="BU402" s="5">
        <v>0</v>
      </c>
      <c r="BV402" s="5">
        <v>0</v>
      </c>
      <c r="BW402" s="5">
        <v>0</v>
      </c>
      <c r="BX402" s="5">
        <v>0</v>
      </c>
      <c r="BY402" s="5">
        <v>0</v>
      </c>
      <c r="BZ402" s="5">
        <v>0</v>
      </c>
      <c r="CA402" s="5">
        <v>0</v>
      </c>
      <c r="CB402" s="5">
        <v>0</v>
      </c>
      <c r="CC402" s="5">
        <v>0</v>
      </c>
      <c r="CD402" s="5">
        <v>0</v>
      </c>
      <c r="CE402" s="5">
        <v>0</v>
      </c>
      <c r="CF402" s="5">
        <v>0</v>
      </c>
      <c r="CG402" s="5">
        <v>0</v>
      </c>
      <c r="CH402" s="5">
        <v>0</v>
      </c>
      <c r="CI402" s="5">
        <v>0</v>
      </c>
      <c r="CJ402" s="5">
        <v>0</v>
      </c>
    </row>
    <row r="403" spans="2:88" x14ac:dyDescent="0.25">
      <c r="B403" s="1" t="s">
        <v>43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f>-AC375*$C$359/2+AC373*$C$359</f>
        <v>1.7152443910256412E-2</v>
      </c>
      <c r="AB403" s="5">
        <f>AC373*$C$359/2</f>
        <v>8.5136217948717959E-3</v>
      </c>
      <c r="AC403" s="5">
        <f>-2*AC373*$C$359+AC373*$C$363</f>
        <v>-3.4040597304816796E-2</v>
      </c>
      <c r="AD403" s="5">
        <f>-AC375*$C$359</f>
        <v>2.5040064102564106E-4</v>
      </c>
      <c r="AE403" s="5">
        <f>AC375*$C$359/2+AC373*$C$359</f>
        <v>1.6902043269230772E-2</v>
      </c>
      <c r="AF403" s="5">
        <f>-AC373*$C$359/2</f>
        <v>-8.5136217948717959E-3</v>
      </c>
      <c r="AG403" s="5">
        <v>0</v>
      </c>
      <c r="AH403" s="5">
        <v>0</v>
      </c>
      <c r="AI403" s="5">
        <v>0</v>
      </c>
      <c r="AJ403" s="5">
        <v>0</v>
      </c>
      <c r="AK403" s="5">
        <v>0</v>
      </c>
      <c r="AL403" s="5">
        <v>0</v>
      </c>
      <c r="AM403" s="5">
        <v>0</v>
      </c>
      <c r="AN403" s="5">
        <v>0</v>
      </c>
      <c r="AO403" s="5">
        <v>0</v>
      </c>
      <c r="AP403" s="5">
        <v>0</v>
      </c>
      <c r="AQ403" s="5">
        <v>0</v>
      </c>
      <c r="AR403" s="5">
        <v>0</v>
      </c>
      <c r="AS403" s="5">
        <v>0</v>
      </c>
      <c r="AT403" s="5">
        <v>0</v>
      </c>
      <c r="AU403" s="5">
        <v>0</v>
      </c>
      <c r="AV403" s="5">
        <v>0</v>
      </c>
      <c r="AW403" s="5">
        <v>0</v>
      </c>
      <c r="AX403" s="5">
        <v>0</v>
      </c>
      <c r="AY403" s="5">
        <v>0</v>
      </c>
      <c r="AZ403" s="5">
        <v>0</v>
      </c>
      <c r="BA403" s="5">
        <v>0</v>
      </c>
      <c r="BB403" s="5">
        <v>0</v>
      </c>
      <c r="BC403" s="5">
        <v>0</v>
      </c>
      <c r="BD403" s="5">
        <v>0</v>
      </c>
      <c r="BE403" s="5">
        <v>0</v>
      </c>
      <c r="BF403" s="5">
        <v>0</v>
      </c>
      <c r="BG403" s="5">
        <v>0</v>
      </c>
      <c r="BH403" s="5">
        <v>0</v>
      </c>
      <c r="BI403" s="5">
        <v>0</v>
      </c>
      <c r="BJ403" s="5">
        <v>0</v>
      </c>
      <c r="BK403" s="5">
        <v>0</v>
      </c>
      <c r="BL403" s="5">
        <v>0</v>
      </c>
      <c r="BM403" s="5">
        <v>0</v>
      </c>
      <c r="BN403" s="5">
        <v>0</v>
      </c>
      <c r="BO403" s="5">
        <v>0</v>
      </c>
      <c r="BP403" s="5">
        <v>0</v>
      </c>
      <c r="BQ403" s="5">
        <v>0</v>
      </c>
      <c r="BR403" s="5">
        <v>0</v>
      </c>
      <c r="BS403" s="5">
        <v>0</v>
      </c>
      <c r="BT403" s="5">
        <v>0</v>
      </c>
      <c r="BU403" s="5">
        <v>0</v>
      </c>
      <c r="BV403" s="5">
        <v>0</v>
      </c>
      <c r="BW403" s="5">
        <v>0</v>
      </c>
      <c r="BX403" s="5">
        <v>0</v>
      </c>
      <c r="BY403" s="5">
        <v>0</v>
      </c>
      <c r="BZ403" s="5">
        <v>0</v>
      </c>
      <c r="CA403" s="5">
        <v>0</v>
      </c>
      <c r="CB403" s="5">
        <v>0</v>
      </c>
      <c r="CC403" s="5">
        <v>0</v>
      </c>
      <c r="CD403" s="5">
        <v>0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</row>
    <row r="404" spans="2:88" x14ac:dyDescent="0.25">
      <c r="B404" s="1" t="s">
        <v>44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f>-AC373*$C$359/2</f>
        <v>-8.5136217948717959E-3</v>
      </c>
      <c r="AB404" s="5">
        <f>AC369-AC371/2</f>
        <v>0.62767187499999988</v>
      </c>
      <c r="AC404" s="5">
        <v>0</v>
      </c>
      <c r="AD404" s="5">
        <f>-2*AC369-AC373*$C$359+$C$357*AC369*$E$363</f>
        <v>-1.2451166766385537</v>
      </c>
      <c r="AE404" s="5">
        <f>AC373*$C$359/2</f>
        <v>8.5136217948717959E-3</v>
      </c>
      <c r="AF404" s="5">
        <f>AC369+AC371/2</f>
        <v>0.60057812499999996</v>
      </c>
      <c r="AG404" s="5">
        <v>0</v>
      </c>
      <c r="AH404" s="5">
        <v>0</v>
      </c>
      <c r="AI404" s="5">
        <v>0</v>
      </c>
      <c r="AJ404" s="5">
        <v>0</v>
      </c>
      <c r="AK404" s="5">
        <v>0</v>
      </c>
      <c r="AL404" s="5">
        <v>0</v>
      </c>
      <c r="AM404" s="5">
        <v>0</v>
      </c>
      <c r="AN404" s="5">
        <v>0</v>
      </c>
      <c r="AO404" s="5">
        <v>0</v>
      </c>
      <c r="AP404" s="5">
        <v>0</v>
      </c>
      <c r="AQ404" s="5">
        <v>0</v>
      </c>
      <c r="AR404" s="5">
        <v>0</v>
      </c>
      <c r="AS404" s="5">
        <v>0</v>
      </c>
      <c r="AT404" s="5">
        <v>0</v>
      </c>
      <c r="AU404" s="5">
        <v>0</v>
      </c>
      <c r="AV404" s="5">
        <v>0</v>
      </c>
      <c r="AW404" s="5">
        <v>0</v>
      </c>
      <c r="AX404" s="5">
        <v>0</v>
      </c>
      <c r="AY404" s="5">
        <v>0</v>
      </c>
      <c r="AZ404" s="5">
        <v>0</v>
      </c>
      <c r="BA404" s="5">
        <v>0</v>
      </c>
      <c r="BB404" s="5">
        <v>0</v>
      </c>
      <c r="BC404" s="5">
        <v>0</v>
      </c>
      <c r="BD404" s="5">
        <v>0</v>
      </c>
      <c r="BE404" s="5">
        <v>0</v>
      </c>
      <c r="BF404" s="5">
        <v>0</v>
      </c>
      <c r="BG404" s="5">
        <v>0</v>
      </c>
      <c r="BH404" s="5">
        <v>0</v>
      </c>
      <c r="BI404" s="5">
        <v>0</v>
      </c>
      <c r="BJ404" s="5">
        <v>0</v>
      </c>
      <c r="BK404" s="5">
        <v>0</v>
      </c>
      <c r="BL404" s="5">
        <v>0</v>
      </c>
      <c r="BM404" s="5">
        <v>0</v>
      </c>
      <c r="BN404" s="5">
        <v>0</v>
      </c>
      <c r="BO404" s="5">
        <v>0</v>
      </c>
      <c r="BP404" s="5">
        <v>0</v>
      </c>
      <c r="BQ404" s="5">
        <v>0</v>
      </c>
      <c r="BR404" s="5">
        <v>0</v>
      </c>
      <c r="BS404" s="5">
        <v>0</v>
      </c>
      <c r="BT404" s="5">
        <v>0</v>
      </c>
      <c r="BU404" s="5">
        <v>0</v>
      </c>
      <c r="BV404" s="5">
        <v>0</v>
      </c>
      <c r="BW404" s="5">
        <v>0</v>
      </c>
      <c r="BX404" s="5">
        <v>0</v>
      </c>
      <c r="BY404" s="5">
        <v>0</v>
      </c>
      <c r="BZ404" s="5">
        <v>0</v>
      </c>
      <c r="CA404" s="5">
        <v>0</v>
      </c>
      <c r="CB404" s="5">
        <v>0</v>
      </c>
      <c r="CC404" s="5">
        <v>0</v>
      </c>
      <c r="CD404" s="5">
        <v>0</v>
      </c>
      <c r="CE404" s="5">
        <v>0</v>
      </c>
      <c r="CF404" s="5">
        <v>0</v>
      </c>
      <c r="CG404" s="5">
        <v>0</v>
      </c>
      <c r="CH404" s="5">
        <v>0</v>
      </c>
      <c r="CI404" s="5">
        <v>0</v>
      </c>
      <c r="CJ404" s="5">
        <v>0</v>
      </c>
    </row>
    <row r="405" spans="2:88" x14ac:dyDescent="0.25">
      <c r="B405" s="1" t="s">
        <v>49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f>-AE375*$C$359/2+AE373*$C$359</f>
        <v>1.6902043269230772E-2</v>
      </c>
      <c r="AD405" s="5">
        <f>AE373*$C$359/2</f>
        <v>8.3884214743589758E-3</v>
      </c>
      <c r="AE405" s="5">
        <f>-2*AE373*$C$359+AE373*$C$363</f>
        <v>-3.3540000285628313E-2</v>
      </c>
      <c r="AF405" s="5">
        <f>-AE375*$C$359</f>
        <v>2.5040064102564106E-4</v>
      </c>
      <c r="AG405" s="5">
        <f>AE375*$C$359/2+AE373*$C$359</f>
        <v>1.6651642628205131E-2</v>
      </c>
      <c r="AH405" s="5">
        <f>-AE373*$C$359/2</f>
        <v>-8.3884214743589758E-3</v>
      </c>
      <c r="AI405" s="5">
        <v>0</v>
      </c>
      <c r="AJ405" s="5">
        <v>0</v>
      </c>
      <c r="AK405" s="5">
        <v>0</v>
      </c>
      <c r="AL405" s="5">
        <v>0</v>
      </c>
      <c r="AM405" s="5">
        <v>0</v>
      </c>
      <c r="AN405" s="5">
        <v>0</v>
      </c>
      <c r="AO405" s="5">
        <v>0</v>
      </c>
      <c r="AP405" s="5">
        <v>0</v>
      </c>
      <c r="AQ405" s="5">
        <v>0</v>
      </c>
      <c r="AR405" s="5">
        <v>0</v>
      </c>
      <c r="AS405" s="5">
        <v>0</v>
      </c>
      <c r="AT405" s="5">
        <v>0</v>
      </c>
      <c r="AU405" s="5">
        <v>0</v>
      </c>
      <c r="AV405" s="5">
        <v>0</v>
      </c>
      <c r="AW405" s="5">
        <v>0</v>
      </c>
      <c r="AX405" s="5">
        <v>0</v>
      </c>
      <c r="AY405" s="5">
        <v>0</v>
      </c>
      <c r="AZ405" s="5">
        <v>0</v>
      </c>
      <c r="BA405" s="5">
        <v>0</v>
      </c>
      <c r="BB405" s="5">
        <v>0</v>
      </c>
      <c r="BC405" s="5">
        <v>0</v>
      </c>
      <c r="BD405" s="5">
        <v>0</v>
      </c>
      <c r="BE405" s="5">
        <v>0</v>
      </c>
      <c r="BF405" s="5">
        <v>0</v>
      </c>
      <c r="BG405" s="5">
        <v>0</v>
      </c>
      <c r="BH405" s="5">
        <v>0</v>
      </c>
      <c r="BI405" s="5">
        <v>0</v>
      </c>
      <c r="BJ405" s="5">
        <v>0</v>
      </c>
      <c r="BK405" s="5">
        <v>0</v>
      </c>
      <c r="BL405" s="5">
        <v>0</v>
      </c>
      <c r="BM405" s="5">
        <v>0</v>
      </c>
      <c r="BN405" s="5">
        <v>0</v>
      </c>
      <c r="BO405" s="5">
        <v>0</v>
      </c>
      <c r="BP405" s="5">
        <v>0</v>
      </c>
      <c r="BQ405" s="5">
        <v>0</v>
      </c>
      <c r="BR405" s="5">
        <v>0</v>
      </c>
      <c r="BS405" s="5">
        <v>0</v>
      </c>
      <c r="BT405" s="5">
        <v>0</v>
      </c>
      <c r="BU405" s="5">
        <v>0</v>
      </c>
      <c r="BV405" s="5">
        <v>0</v>
      </c>
      <c r="BW405" s="5">
        <v>0</v>
      </c>
      <c r="BX405" s="5">
        <v>0</v>
      </c>
      <c r="BY405" s="5">
        <v>0</v>
      </c>
      <c r="BZ405" s="5">
        <v>0</v>
      </c>
      <c r="CA405" s="5">
        <v>0</v>
      </c>
      <c r="CB405" s="5">
        <v>0</v>
      </c>
      <c r="CC405" s="5">
        <v>0</v>
      </c>
      <c r="CD405" s="5">
        <v>0</v>
      </c>
      <c r="CE405" s="5">
        <v>0</v>
      </c>
      <c r="CF405" s="5">
        <v>0</v>
      </c>
      <c r="CG405" s="5">
        <v>0</v>
      </c>
      <c r="CH405" s="5">
        <v>0</v>
      </c>
      <c r="CI405" s="5">
        <v>0</v>
      </c>
      <c r="CJ405" s="5">
        <v>0</v>
      </c>
    </row>
    <row r="406" spans="2:88" x14ac:dyDescent="0.25">
      <c r="B406" s="1" t="s">
        <v>50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5">
        <f>-AE373*$C$359/2</f>
        <v>-8.3884214743589758E-3</v>
      </c>
      <c r="AD406" s="5">
        <f>AE369-AE371/2</f>
        <v>0.60057910156250005</v>
      </c>
      <c r="AE406" s="5">
        <v>0</v>
      </c>
      <c r="AF406" s="5">
        <f>-2*AE369-AE373*$C$359+$C$357*AE369*$E$363</f>
        <v>-1.1914787249202075</v>
      </c>
      <c r="AG406" s="5">
        <f>AE373*$C$359/2</f>
        <v>8.3884214743589758E-3</v>
      </c>
      <c r="AH406" s="5">
        <f>AE369+AE371/2</f>
        <v>0.57427636718750008</v>
      </c>
      <c r="AI406" s="5">
        <v>0</v>
      </c>
      <c r="AJ406" s="5">
        <v>0</v>
      </c>
      <c r="AK406" s="5">
        <v>0</v>
      </c>
      <c r="AL406" s="5">
        <v>0</v>
      </c>
      <c r="AM406" s="5">
        <v>0</v>
      </c>
      <c r="AN406" s="5">
        <v>0</v>
      </c>
      <c r="AO406" s="5">
        <v>0</v>
      </c>
      <c r="AP406" s="5">
        <v>0</v>
      </c>
      <c r="AQ406" s="5">
        <v>0</v>
      </c>
      <c r="AR406" s="5">
        <v>0</v>
      </c>
      <c r="AS406" s="5">
        <v>0</v>
      </c>
      <c r="AT406" s="5">
        <v>0</v>
      </c>
      <c r="AU406" s="5">
        <v>0</v>
      </c>
      <c r="AV406" s="5">
        <v>0</v>
      </c>
      <c r="AW406" s="5">
        <v>0</v>
      </c>
      <c r="AX406" s="5">
        <v>0</v>
      </c>
      <c r="AY406" s="5">
        <v>0</v>
      </c>
      <c r="AZ406" s="5">
        <v>0</v>
      </c>
      <c r="BA406" s="5">
        <v>0</v>
      </c>
      <c r="BB406" s="5">
        <v>0</v>
      </c>
      <c r="BC406" s="5">
        <v>0</v>
      </c>
      <c r="BD406" s="5">
        <v>0</v>
      </c>
      <c r="BE406" s="5">
        <v>0</v>
      </c>
      <c r="BF406" s="5">
        <v>0</v>
      </c>
      <c r="BG406" s="5">
        <v>0</v>
      </c>
      <c r="BH406" s="5">
        <v>0</v>
      </c>
      <c r="BI406" s="5">
        <v>0</v>
      </c>
      <c r="BJ406" s="5">
        <v>0</v>
      </c>
      <c r="BK406" s="5">
        <v>0</v>
      </c>
      <c r="BL406" s="5">
        <v>0</v>
      </c>
      <c r="BM406" s="5">
        <v>0</v>
      </c>
      <c r="BN406" s="5">
        <v>0</v>
      </c>
      <c r="BO406" s="5">
        <v>0</v>
      </c>
      <c r="BP406" s="5">
        <v>0</v>
      </c>
      <c r="BQ406" s="5">
        <v>0</v>
      </c>
      <c r="BR406" s="5">
        <v>0</v>
      </c>
      <c r="BS406" s="5">
        <v>0</v>
      </c>
      <c r="BT406" s="5">
        <v>0</v>
      </c>
      <c r="BU406" s="5">
        <v>0</v>
      </c>
      <c r="BV406" s="5">
        <v>0</v>
      </c>
      <c r="BW406" s="5">
        <v>0</v>
      </c>
      <c r="BX406" s="5">
        <v>0</v>
      </c>
      <c r="BY406" s="5">
        <v>0</v>
      </c>
      <c r="BZ406" s="5">
        <v>0</v>
      </c>
      <c r="CA406" s="5">
        <v>0</v>
      </c>
      <c r="CB406" s="5">
        <v>0</v>
      </c>
      <c r="CC406" s="5">
        <v>0</v>
      </c>
      <c r="CD406" s="5">
        <v>0</v>
      </c>
      <c r="CE406" s="5">
        <v>0</v>
      </c>
      <c r="CF406" s="5">
        <v>0</v>
      </c>
      <c r="CG406" s="5">
        <v>0</v>
      </c>
      <c r="CH406" s="5">
        <v>0</v>
      </c>
      <c r="CI406" s="5">
        <v>0</v>
      </c>
      <c r="CJ406" s="5">
        <v>0</v>
      </c>
    </row>
    <row r="407" spans="2:88" x14ac:dyDescent="0.25">
      <c r="B407" s="1" t="s">
        <v>51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f>-AG375*$C$359/2+AG373*$C$359</f>
        <v>1.6651642628205128E-2</v>
      </c>
      <c r="AF407" s="5">
        <f>AG373*$C$359/2</f>
        <v>8.263221153846154E-3</v>
      </c>
      <c r="AG407" s="5">
        <f>-2*AG373*$C$359+AG373*$C$363</f>
        <v>-3.3039403266439824E-2</v>
      </c>
      <c r="AH407" s="5">
        <f>-AG375*$C$359</f>
        <v>2.5040064102564106E-4</v>
      </c>
      <c r="AI407" s="5">
        <f>AG375*$C$359/2+AG373*$C$359</f>
        <v>1.6401241987179488E-2</v>
      </c>
      <c r="AJ407" s="5">
        <f>-AG373*$C$359/2</f>
        <v>-8.263221153846154E-3</v>
      </c>
      <c r="AK407" s="5">
        <v>0</v>
      </c>
      <c r="AL407" s="5">
        <v>0</v>
      </c>
      <c r="AM407" s="5">
        <v>0</v>
      </c>
      <c r="AN407" s="5">
        <v>0</v>
      </c>
      <c r="AO407" s="5">
        <v>0</v>
      </c>
      <c r="AP407" s="5">
        <v>0</v>
      </c>
      <c r="AQ407" s="5">
        <v>0</v>
      </c>
      <c r="AR407" s="5">
        <v>0</v>
      </c>
      <c r="AS407" s="5">
        <v>0</v>
      </c>
      <c r="AT407" s="5">
        <v>0</v>
      </c>
      <c r="AU407" s="5">
        <v>0</v>
      </c>
      <c r="AV407" s="5">
        <v>0</v>
      </c>
      <c r="AW407" s="5">
        <v>0</v>
      </c>
      <c r="AX407" s="5">
        <v>0</v>
      </c>
      <c r="AY407" s="5">
        <v>0</v>
      </c>
      <c r="AZ407" s="5">
        <v>0</v>
      </c>
      <c r="BA407" s="5">
        <v>0</v>
      </c>
      <c r="BB407" s="5">
        <v>0</v>
      </c>
      <c r="BC407" s="5">
        <v>0</v>
      </c>
      <c r="BD407" s="5">
        <v>0</v>
      </c>
      <c r="BE407" s="5">
        <v>0</v>
      </c>
      <c r="BF407" s="5">
        <v>0</v>
      </c>
      <c r="BG407" s="5">
        <v>0</v>
      </c>
      <c r="BH407" s="5">
        <v>0</v>
      </c>
      <c r="BI407" s="5">
        <v>0</v>
      </c>
      <c r="BJ407" s="5">
        <v>0</v>
      </c>
      <c r="BK407" s="5">
        <v>0</v>
      </c>
      <c r="BL407" s="5">
        <v>0</v>
      </c>
      <c r="BM407" s="5">
        <v>0</v>
      </c>
      <c r="BN407" s="5">
        <v>0</v>
      </c>
      <c r="BO407" s="5">
        <v>0</v>
      </c>
      <c r="BP407" s="5">
        <v>0</v>
      </c>
      <c r="BQ407" s="5">
        <v>0</v>
      </c>
      <c r="BR407" s="5">
        <v>0</v>
      </c>
      <c r="BS407" s="5">
        <v>0</v>
      </c>
      <c r="BT407" s="5">
        <v>0</v>
      </c>
      <c r="BU407" s="5">
        <v>0</v>
      </c>
      <c r="BV407" s="5">
        <v>0</v>
      </c>
      <c r="BW407" s="5">
        <v>0</v>
      </c>
      <c r="BX407" s="5">
        <v>0</v>
      </c>
      <c r="BY407" s="5">
        <v>0</v>
      </c>
      <c r="BZ407" s="5">
        <v>0</v>
      </c>
      <c r="CA407" s="5">
        <v>0</v>
      </c>
      <c r="CB407" s="5">
        <v>0</v>
      </c>
      <c r="CC407" s="5">
        <v>0</v>
      </c>
      <c r="CD407" s="5">
        <v>0</v>
      </c>
      <c r="CE407" s="5">
        <v>0</v>
      </c>
      <c r="CF407" s="5">
        <v>0</v>
      </c>
      <c r="CG407" s="5">
        <v>0</v>
      </c>
      <c r="CH407" s="5">
        <v>0</v>
      </c>
      <c r="CI407" s="5">
        <v>0</v>
      </c>
      <c r="CJ407" s="5">
        <v>0</v>
      </c>
    </row>
    <row r="408" spans="2:88" x14ac:dyDescent="0.25">
      <c r="B408" s="1" t="s">
        <v>52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f>-AG373*$C$359/2</f>
        <v>-8.263221153846154E-3</v>
      </c>
      <c r="AF408" s="5">
        <f>AG369-AG371/2</f>
        <v>0.57427734374999995</v>
      </c>
      <c r="AG408" s="5">
        <v>0</v>
      </c>
      <c r="AH408" s="5">
        <f>-2*AG369-AG373*$C$359+$C$357*AG369*$E$363</f>
        <v>-1.1394108804176835</v>
      </c>
      <c r="AI408" s="5">
        <f>AG373*$C$359/2</f>
        <v>8.263221153846154E-3</v>
      </c>
      <c r="AJ408" s="5">
        <f>AG369+AG371/2</f>
        <v>0.54875390624999998</v>
      </c>
      <c r="AK408" s="5">
        <v>0</v>
      </c>
      <c r="AL408" s="5">
        <v>0</v>
      </c>
      <c r="AM408" s="5">
        <v>0</v>
      </c>
      <c r="AN408" s="5">
        <v>0</v>
      </c>
      <c r="AO408" s="5">
        <v>0</v>
      </c>
      <c r="AP408" s="5">
        <v>0</v>
      </c>
      <c r="AQ408" s="5">
        <v>0</v>
      </c>
      <c r="AR408" s="5">
        <v>0</v>
      </c>
      <c r="AS408" s="5">
        <v>0</v>
      </c>
      <c r="AT408" s="5">
        <v>0</v>
      </c>
      <c r="AU408" s="5">
        <v>0</v>
      </c>
      <c r="AV408" s="5">
        <v>0</v>
      </c>
      <c r="AW408" s="5">
        <v>0</v>
      </c>
      <c r="AX408" s="5">
        <v>0</v>
      </c>
      <c r="AY408" s="5">
        <v>0</v>
      </c>
      <c r="AZ408" s="5">
        <v>0</v>
      </c>
      <c r="BA408" s="5">
        <v>0</v>
      </c>
      <c r="BB408" s="5">
        <v>0</v>
      </c>
      <c r="BC408" s="5">
        <v>0</v>
      </c>
      <c r="BD408" s="5">
        <v>0</v>
      </c>
      <c r="BE408" s="5">
        <v>0</v>
      </c>
      <c r="BF408" s="5">
        <v>0</v>
      </c>
      <c r="BG408" s="5">
        <v>0</v>
      </c>
      <c r="BH408" s="5">
        <v>0</v>
      </c>
      <c r="BI408" s="5">
        <v>0</v>
      </c>
      <c r="BJ408" s="5">
        <v>0</v>
      </c>
      <c r="BK408" s="5">
        <v>0</v>
      </c>
      <c r="BL408" s="5">
        <v>0</v>
      </c>
      <c r="BM408" s="5">
        <v>0</v>
      </c>
      <c r="BN408" s="5">
        <v>0</v>
      </c>
      <c r="BO408" s="5">
        <v>0</v>
      </c>
      <c r="BP408" s="5">
        <v>0</v>
      </c>
      <c r="BQ408" s="5">
        <v>0</v>
      </c>
      <c r="BR408" s="5">
        <v>0</v>
      </c>
      <c r="BS408" s="5">
        <v>0</v>
      </c>
      <c r="BT408" s="5">
        <v>0</v>
      </c>
      <c r="BU408" s="5">
        <v>0</v>
      </c>
      <c r="BV408" s="5">
        <v>0</v>
      </c>
      <c r="BW408" s="5">
        <v>0</v>
      </c>
      <c r="BX408" s="5">
        <v>0</v>
      </c>
      <c r="BY408" s="5">
        <v>0</v>
      </c>
      <c r="BZ408" s="5">
        <v>0</v>
      </c>
      <c r="CA408" s="5">
        <v>0</v>
      </c>
      <c r="CB408" s="5">
        <v>0</v>
      </c>
      <c r="CC408" s="5">
        <v>0</v>
      </c>
      <c r="CD408" s="5">
        <v>0</v>
      </c>
      <c r="CE408" s="5">
        <v>0</v>
      </c>
      <c r="CF408" s="5">
        <v>0</v>
      </c>
      <c r="CG408" s="5">
        <v>0</v>
      </c>
      <c r="CH408" s="5">
        <v>0</v>
      </c>
      <c r="CI408" s="5">
        <v>0</v>
      </c>
      <c r="CJ408" s="5">
        <v>0</v>
      </c>
    </row>
    <row r="409" spans="2:88" x14ac:dyDescent="0.25">
      <c r="B409" s="1" t="s">
        <v>53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  <c r="AF409" s="5">
        <v>0</v>
      </c>
      <c r="AG409" s="5">
        <f>-AI375*$C$359/2+AI373*$C$359</f>
        <v>1.6401241987179488E-2</v>
      </c>
      <c r="AH409" s="5">
        <f>AI373*$C$359/2</f>
        <v>8.1380208333333339E-3</v>
      </c>
      <c r="AI409" s="5">
        <f>-2*AI373*$C$359+AI373*$C$363</f>
        <v>-3.2538806247251341E-2</v>
      </c>
      <c r="AJ409" s="5">
        <f>-AI375*$C$359</f>
        <v>2.5040064102564106E-4</v>
      </c>
      <c r="AK409" s="5">
        <f>AI375*$C$359/2+AI373*$C$359</f>
        <v>1.6150841346153848E-2</v>
      </c>
      <c r="AL409" s="5">
        <f>-AI373*$C$359/2</f>
        <v>-8.1380208333333339E-3</v>
      </c>
      <c r="AM409" s="5">
        <v>0</v>
      </c>
      <c r="AN409" s="5">
        <v>0</v>
      </c>
      <c r="AO409" s="5">
        <v>0</v>
      </c>
      <c r="AP409" s="5">
        <v>0</v>
      </c>
      <c r="AQ409" s="5">
        <v>0</v>
      </c>
      <c r="AR409" s="5">
        <v>0</v>
      </c>
      <c r="AS409" s="5">
        <v>0</v>
      </c>
      <c r="AT409" s="5">
        <v>0</v>
      </c>
      <c r="AU409" s="5">
        <v>0</v>
      </c>
      <c r="AV409" s="5">
        <v>0</v>
      </c>
      <c r="AW409" s="5">
        <v>0</v>
      </c>
      <c r="AX409" s="5">
        <v>0</v>
      </c>
      <c r="AY409" s="5">
        <v>0</v>
      </c>
      <c r="AZ409" s="5">
        <v>0</v>
      </c>
      <c r="BA409" s="5">
        <v>0</v>
      </c>
      <c r="BB409" s="5">
        <v>0</v>
      </c>
      <c r="BC409" s="5">
        <v>0</v>
      </c>
      <c r="BD409" s="5">
        <v>0</v>
      </c>
      <c r="BE409" s="5">
        <v>0</v>
      </c>
      <c r="BF409" s="5">
        <v>0</v>
      </c>
      <c r="BG409" s="5">
        <v>0</v>
      </c>
      <c r="BH409" s="5">
        <v>0</v>
      </c>
      <c r="BI409" s="5">
        <v>0</v>
      </c>
      <c r="BJ409" s="5">
        <v>0</v>
      </c>
      <c r="BK409" s="5">
        <v>0</v>
      </c>
      <c r="BL409" s="5">
        <v>0</v>
      </c>
      <c r="BM409" s="5">
        <v>0</v>
      </c>
      <c r="BN409" s="5">
        <v>0</v>
      </c>
      <c r="BO409" s="5">
        <v>0</v>
      </c>
      <c r="BP409" s="5">
        <v>0</v>
      </c>
      <c r="BQ409" s="5">
        <v>0</v>
      </c>
      <c r="BR409" s="5">
        <v>0</v>
      </c>
      <c r="BS409" s="5">
        <v>0</v>
      </c>
      <c r="BT409" s="5">
        <v>0</v>
      </c>
      <c r="BU409" s="5">
        <v>0</v>
      </c>
      <c r="BV409" s="5">
        <v>0</v>
      </c>
      <c r="BW409" s="5">
        <v>0</v>
      </c>
      <c r="BX409" s="5">
        <v>0</v>
      </c>
      <c r="BY409" s="5">
        <v>0</v>
      </c>
      <c r="BZ409" s="5">
        <v>0</v>
      </c>
      <c r="CA409" s="5">
        <v>0</v>
      </c>
      <c r="CB409" s="5">
        <v>0</v>
      </c>
      <c r="CC409" s="5">
        <v>0</v>
      </c>
      <c r="CD409" s="5">
        <v>0</v>
      </c>
      <c r="CE409" s="5">
        <v>0</v>
      </c>
      <c r="CF409" s="5">
        <v>0</v>
      </c>
      <c r="CG409" s="5">
        <v>0</v>
      </c>
      <c r="CH409" s="5">
        <v>0</v>
      </c>
      <c r="CI409" s="5">
        <v>0</v>
      </c>
      <c r="CJ409" s="5">
        <v>0</v>
      </c>
    </row>
    <row r="410" spans="2:88" x14ac:dyDescent="0.25">
      <c r="B410" s="1" t="s">
        <v>54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f>-AI373*$C$359/2</f>
        <v>-8.1380208333333339E-3</v>
      </c>
      <c r="AH410" s="5">
        <f>AI369-AI371/2</f>
        <v>0.54875488281249996</v>
      </c>
      <c r="AI410" s="5">
        <v>0</v>
      </c>
      <c r="AJ410" s="5">
        <f>-2*AI369-AI373*$C$359+$C$357*AI369*$E$363</f>
        <v>-1.0888897086949256</v>
      </c>
      <c r="AK410" s="5">
        <f>AI373*$C$359/2</f>
        <v>8.1380208333333339E-3</v>
      </c>
      <c r="AL410" s="5">
        <f>AI369+AI371/2</f>
        <v>0.52399902343750004</v>
      </c>
      <c r="AM410" s="5">
        <v>0</v>
      </c>
      <c r="AN410" s="5">
        <v>0</v>
      </c>
      <c r="AO410" s="5">
        <v>0</v>
      </c>
      <c r="AP410" s="5">
        <v>0</v>
      </c>
      <c r="AQ410" s="5">
        <v>0</v>
      </c>
      <c r="AR410" s="5">
        <v>0</v>
      </c>
      <c r="AS410" s="5">
        <v>0</v>
      </c>
      <c r="AT410" s="5">
        <v>0</v>
      </c>
      <c r="AU410" s="5">
        <v>0</v>
      </c>
      <c r="AV410" s="5">
        <v>0</v>
      </c>
      <c r="AW410" s="5">
        <v>0</v>
      </c>
      <c r="AX410" s="5">
        <v>0</v>
      </c>
      <c r="AY410" s="5">
        <v>0</v>
      </c>
      <c r="AZ410" s="5">
        <v>0</v>
      </c>
      <c r="BA410" s="5">
        <v>0</v>
      </c>
      <c r="BB410" s="5">
        <v>0</v>
      </c>
      <c r="BC410" s="5">
        <v>0</v>
      </c>
      <c r="BD410" s="5">
        <v>0</v>
      </c>
      <c r="BE410" s="5">
        <v>0</v>
      </c>
      <c r="BF410" s="5">
        <v>0</v>
      </c>
      <c r="BG410" s="5">
        <v>0</v>
      </c>
      <c r="BH410" s="5">
        <v>0</v>
      </c>
      <c r="BI410" s="5">
        <v>0</v>
      </c>
      <c r="BJ410" s="5">
        <v>0</v>
      </c>
      <c r="BK410" s="5">
        <v>0</v>
      </c>
      <c r="BL410" s="5">
        <v>0</v>
      </c>
      <c r="BM410" s="5">
        <v>0</v>
      </c>
      <c r="BN410" s="5">
        <v>0</v>
      </c>
      <c r="BO410" s="5">
        <v>0</v>
      </c>
      <c r="BP410" s="5">
        <v>0</v>
      </c>
      <c r="BQ410" s="5">
        <v>0</v>
      </c>
      <c r="BR410" s="5">
        <v>0</v>
      </c>
      <c r="BS410" s="5">
        <v>0</v>
      </c>
      <c r="BT410" s="5">
        <v>0</v>
      </c>
      <c r="BU410" s="5">
        <v>0</v>
      </c>
      <c r="BV410" s="5">
        <v>0</v>
      </c>
      <c r="BW410" s="5">
        <v>0</v>
      </c>
      <c r="BX410" s="5">
        <v>0</v>
      </c>
      <c r="BY410" s="5">
        <v>0</v>
      </c>
      <c r="BZ410" s="5">
        <v>0</v>
      </c>
      <c r="CA410" s="5">
        <v>0</v>
      </c>
      <c r="CB410" s="5">
        <v>0</v>
      </c>
      <c r="CC410" s="5">
        <v>0</v>
      </c>
      <c r="CD410" s="5">
        <v>0</v>
      </c>
      <c r="CE410" s="5">
        <v>0</v>
      </c>
      <c r="CF410" s="5">
        <v>0</v>
      </c>
      <c r="CG410" s="5">
        <v>0</v>
      </c>
      <c r="CH410" s="5">
        <v>0</v>
      </c>
      <c r="CI410" s="5">
        <v>0</v>
      </c>
      <c r="CJ410" s="5">
        <v>0</v>
      </c>
    </row>
    <row r="411" spans="2:88" x14ac:dyDescent="0.25">
      <c r="B411" s="1" t="s">
        <v>55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0</v>
      </c>
      <c r="AH411" s="5">
        <v>0</v>
      </c>
      <c r="AI411" s="5">
        <f>-AK375*$C$359/2+AK373*$C$359</f>
        <v>1.6150841346153848E-2</v>
      </c>
      <c r="AJ411" s="5">
        <f>AK373*$C$359/2</f>
        <v>8.0128205128205138E-3</v>
      </c>
      <c r="AK411" s="5">
        <f>-2*AK373*$C$359+AK373*$C$363</f>
        <v>-3.2038209228062865E-2</v>
      </c>
      <c r="AL411" s="5">
        <f>-AK375*$C$359</f>
        <v>2.5040064102564106E-4</v>
      </c>
      <c r="AM411" s="5">
        <f>AK375*$C$359/2+AK373*$C$359</f>
        <v>1.5900440705128208E-2</v>
      </c>
      <c r="AN411" s="5">
        <f>-AK373*$C$359/2</f>
        <v>-8.0128205128205138E-3</v>
      </c>
      <c r="AO411" s="5">
        <v>0</v>
      </c>
      <c r="AP411" s="5">
        <v>0</v>
      </c>
      <c r="AQ411" s="5">
        <v>0</v>
      </c>
      <c r="AR411" s="5">
        <v>0</v>
      </c>
      <c r="AS411" s="5">
        <v>0</v>
      </c>
      <c r="AT411" s="5">
        <v>0</v>
      </c>
      <c r="AU411" s="5">
        <v>0</v>
      </c>
      <c r="AV411" s="5">
        <v>0</v>
      </c>
      <c r="AW411" s="5">
        <v>0</v>
      </c>
      <c r="AX411" s="5">
        <v>0</v>
      </c>
      <c r="AY411" s="5">
        <v>0</v>
      </c>
      <c r="AZ411" s="5">
        <v>0</v>
      </c>
      <c r="BA411" s="5">
        <v>0</v>
      </c>
      <c r="BB411" s="5">
        <v>0</v>
      </c>
      <c r="BC411" s="5">
        <v>0</v>
      </c>
      <c r="BD411" s="5">
        <v>0</v>
      </c>
      <c r="BE411" s="5">
        <v>0</v>
      </c>
      <c r="BF411" s="5">
        <v>0</v>
      </c>
      <c r="BG411" s="5">
        <v>0</v>
      </c>
      <c r="BH411" s="5">
        <v>0</v>
      </c>
      <c r="BI411" s="5">
        <v>0</v>
      </c>
      <c r="BJ411" s="5">
        <v>0</v>
      </c>
      <c r="BK411" s="5">
        <v>0</v>
      </c>
      <c r="BL411" s="5">
        <v>0</v>
      </c>
      <c r="BM411" s="5">
        <v>0</v>
      </c>
      <c r="BN411" s="5">
        <v>0</v>
      </c>
      <c r="BO411" s="5">
        <v>0</v>
      </c>
      <c r="BP411" s="5">
        <v>0</v>
      </c>
      <c r="BQ411" s="5">
        <v>0</v>
      </c>
      <c r="BR411" s="5">
        <v>0</v>
      </c>
      <c r="BS411" s="5">
        <v>0</v>
      </c>
      <c r="BT411" s="5">
        <v>0</v>
      </c>
      <c r="BU411" s="5">
        <v>0</v>
      </c>
      <c r="BV411" s="5">
        <v>0</v>
      </c>
      <c r="BW411" s="5">
        <v>0</v>
      </c>
      <c r="BX411" s="5">
        <v>0</v>
      </c>
      <c r="BY411" s="5">
        <v>0</v>
      </c>
      <c r="BZ411" s="5">
        <v>0</v>
      </c>
      <c r="CA411" s="5">
        <v>0</v>
      </c>
      <c r="CB411" s="5">
        <v>0</v>
      </c>
      <c r="CC411" s="5">
        <v>0</v>
      </c>
      <c r="CD411" s="5">
        <v>0</v>
      </c>
      <c r="CE411" s="5">
        <v>0</v>
      </c>
      <c r="CF411" s="5">
        <v>0</v>
      </c>
      <c r="CG411" s="5">
        <v>0</v>
      </c>
      <c r="CH411" s="5">
        <v>0</v>
      </c>
      <c r="CI411" s="5">
        <v>0</v>
      </c>
      <c r="CJ411" s="5">
        <v>0</v>
      </c>
    </row>
    <row r="412" spans="2:88" x14ac:dyDescent="0.25">
      <c r="B412" s="1" t="s">
        <v>56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0</v>
      </c>
      <c r="AH412" s="5">
        <v>0</v>
      </c>
      <c r="AI412" s="5">
        <f>-AK373*$C$359/2</f>
        <v>-8.0128205128205138E-3</v>
      </c>
      <c r="AJ412" s="5">
        <f>AK369-AK371/2</f>
        <v>0.52400000000000013</v>
      </c>
      <c r="AK412" s="5">
        <v>0</v>
      </c>
      <c r="AL412" s="5">
        <f>-2*AK369-AK373*$C$359+$C$357*AK369*$E$363</f>
        <v>-1.0398917753158767</v>
      </c>
      <c r="AM412" s="5">
        <f>AK373*$C$359/2</f>
        <v>8.0128205128205138E-3</v>
      </c>
      <c r="AN412" s="5">
        <f>AK369+AK371/2</f>
        <v>0.50000000000000011</v>
      </c>
      <c r="AO412" s="5">
        <v>0</v>
      </c>
      <c r="AP412" s="5">
        <v>0</v>
      </c>
      <c r="AQ412" s="5">
        <v>0</v>
      </c>
      <c r="AR412" s="5">
        <v>0</v>
      </c>
      <c r="AS412" s="5">
        <v>0</v>
      </c>
      <c r="AT412" s="5">
        <v>0</v>
      </c>
      <c r="AU412" s="5">
        <v>0</v>
      </c>
      <c r="AV412" s="5">
        <v>0</v>
      </c>
      <c r="AW412" s="5">
        <v>0</v>
      </c>
      <c r="AX412" s="5">
        <v>0</v>
      </c>
      <c r="AY412" s="5">
        <v>0</v>
      </c>
      <c r="AZ412" s="5">
        <v>0</v>
      </c>
      <c r="BA412" s="5">
        <v>0</v>
      </c>
      <c r="BB412" s="5">
        <v>0</v>
      </c>
      <c r="BC412" s="5">
        <v>0</v>
      </c>
      <c r="BD412" s="5">
        <v>0</v>
      </c>
      <c r="BE412" s="5">
        <v>0</v>
      </c>
      <c r="BF412" s="5">
        <v>0</v>
      </c>
      <c r="BG412" s="5">
        <v>0</v>
      </c>
      <c r="BH412" s="5">
        <v>0</v>
      </c>
      <c r="BI412" s="5">
        <v>0</v>
      </c>
      <c r="BJ412" s="5">
        <v>0</v>
      </c>
      <c r="BK412" s="5">
        <v>0</v>
      </c>
      <c r="BL412" s="5">
        <v>0</v>
      </c>
      <c r="BM412" s="5">
        <v>0</v>
      </c>
      <c r="BN412" s="5">
        <v>0</v>
      </c>
      <c r="BO412" s="5">
        <v>0</v>
      </c>
      <c r="BP412" s="5">
        <v>0</v>
      </c>
      <c r="BQ412" s="5">
        <v>0</v>
      </c>
      <c r="BR412" s="5">
        <v>0</v>
      </c>
      <c r="BS412" s="5">
        <v>0</v>
      </c>
      <c r="BT412" s="5">
        <v>0</v>
      </c>
      <c r="BU412" s="5">
        <v>0</v>
      </c>
      <c r="BV412" s="5">
        <v>0</v>
      </c>
      <c r="BW412" s="5">
        <v>0</v>
      </c>
      <c r="BX412" s="5">
        <v>0</v>
      </c>
      <c r="BY412" s="5">
        <v>0</v>
      </c>
      <c r="BZ412" s="5">
        <v>0</v>
      </c>
      <c r="CA412" s="5">
        <v>0</v>
      </c>
      <c r="CB412" s="5">
        <v>0</v>
      </c>
      <c r="CC412" s="5">
        <v>0</v>
      </c>
      <c r="CD412" s="5">
        <v>0</v>
      </c>
      <c r="CE412" s="5">
        <v>0</v>
      </c>
      <c r="CF412" s="5">
        <v>0</v>
      </c>
      <c r="CG412" s="5">
        <v>0</v>
      </c>
      <c r="CH412" s="5">
        <v>0</v>
      </c>
      <c r="CI412" s="5">
        <v>0</v>
      </c>
      <c r="CJ412" s="5">
        <v>0</v>
      </c>
    </row>
    <row r="413" spans="2:88" x14ac:dyDescent="0.25">
      <c r="B413" s="1" t="s">
        <v>96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  <c r="AF413" s="5">
        <v>0</v>
      </c>
      <c r="AG413" s="5">
        <v>0</v>
      </c>
      <c r="AH413" s="5">
        <v>0</v>
      </c>
      <c r="AI413" s="5">
        <v>0</v>
      </c>
      <c r="AJ413" s="5">
        <v>0</v>
      </c>
      <c r="AK413" s="5">
        <f>-AM375*$C$359/2+AM373*$C$359</f>
        <v>1.5900440705128204E-2</v>
      </c>
      <c r="AL413" s="5">
        <f>AM373*$C$359/2</f>
        <v>7.887620192307692E-3</v>
      </c>
      <c r="AM413" s="5">
        <f>-2*AM373*$C$359+AM373*$C$363</f>
        <v>-3.1537612208874376E-2</v>
      </c>
      <c r="AN413" s="5">
        <f>-AM375*$C$359</f>
        <v>2.5040064102564106E-4</v>
      </c>
      <c r="AO413" s="5">
        <f>AM375*$C$359/2+AM373*$C$359</f>
        <v>1.5650040064102564E-2</v>
      </c>
      <c r="AP413" s="5">
        <f>-AM373*$C$359/2</f>
        <v>-7.887620192307692E-3</v>
      </c>
      <c r="AQ413" s="5">
        <v>0</v>
      </c>
      <c r="AR413" s="5">
        <v>0</v>
      </c>
      <c r="AS413" s="5">
        <v>0</v>
      </c>
      <c r="AT413" s="5">
        <v>0</v>
      </c>
      <c r="AU413" s="5">
        <v>0</v>
      </c>
      <c r="AV413" s="5">
        <v>0</v>
      </c>
      <c r="AW413" s="5">
        <v>0</v>
      </c>
      <c r="AX413" s="5">
        <v>0</v>
      </c>
      <c r="AY413" s="5">
        <v>0</v>
      </c>
      <c r="AZ413" s="5">
        <v>0</v>
      </c>
      <c r="BA413" s="5">
        <v>0</v>
      </c>
      <c r="BB413" s="5">
        <v>0</v>
      </c>
      <c r="BC413" s="5">
        <v>0</v>
      </c>
      <c r="BD413" s="5">
        <v>0</v>
      </c>
      <c r="BE413" s="5">
        <v>0</v>
      </c>
      <c r="BF413" s="5">
        <v>0</v>
      </c>
      <c r="BG413" s="5">
        <v>0</v>
      </c>
      <c r="BH413" s="5">
        <v>0</v>
      </c>
      <c r="BI413" s="5">
        <v>0</v>
      </c>
      <c r="BJ413" s="5">
        <v>0</v>
      </c>
      <c r="BK413" s="5">
        <v>0</v>
      </c>
      <c r="BL413" s="5">
        <v>0</v>
      </c>
      <c r="BM413" s="5">
        <v>0</v>
      </c>
      <c r="BN413" s="5">
        <v>0</v>
      </c>
      <c r="BO413" s="5">
        <v>0</v>
      </c>
      <c r="BP413" s="5">
        <v>0</v>
      </c>
      <c r="BQ413" s="5">
        <v>0</v>
      </c>
      <c r="BR413" s="5">
        <v>0</v>
      </c>
      <c r="BS413" s="5">
        <v>0</v>
      </c>
      <c r="BT413" s="5">
        <v>0</v>
      </c>
      <c r="BU413" s="5">
        <v>0</v>
      </c>
      <c r="BV413" s="5">
        <v>0</v>
      </c>
      <c r="BW413" s="5">
        <v>0</v>
      </c>
      <c r="BX413" s="5">
        <v>0</v>
      </c>
      <c r="BY413" s="5">
        <v>0</v>
      </c>
      <c r="BZ413" s="5">
        <v>0</v>
      </c>
      <c r="CA413" s="5">
        <v>0</v>
      </c>
      <c r="CB413" s="5">
        <v>0</v>
      </c>
      <c r="CC413" s="5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v>0</v>
      </c>
      <c r="CJ413" s="5">
        <v>0</v>
      </c>
    </row>
    <row r="414" spans="2:88" x14ac:dyDescent="0.25">
      <c r="B414" s="1" t="s">
        <v>97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  <c r="AF414" s="5">
        <v>0</v>
      </c>
      <c r="AG414" s="5">
        <v>0</v>
      </c>
      <c r="AH414" s="5">
        <v>0</v>
      </c>
      <c r="AI414" s="5">
        <v>0</v>
      </c>
      <c r="AJ414" s="5">
        <v>0</v>
      </c>
      <c r="AK414" s="5">
        <f>-AM373*$C$359/2</f>
        <v>-7.887620192307692E-3</v>
      </c>
      <c r="AL414" s="5">
        <f>AM369-AM371/2</f>
        <v>0.50000097656249998</v>
      </c>
      <c r="AM414" s="5">
        <v>0</v>
      </c>
      <c r="AN414" s="5">
        <f>-2*AM369-AM373*$C$359+$C$357*AM369*$E$363</f>
        <v>-0.99239364584447898</v>
      </c>
      <c r="AO414" s="5">
        <f>AM373*$C$359/2</f>
        <v>7.887620192307692E-3</v>
      </c>
      <c r="AP414" s="5">
        <f>AM369+AM371/2</f>
        <v>0.47674511718749996</v>
      </c>
      <c r="AQ414" s="5">
        <v>0</v>
      </c>
      <c r="AR414" s="5">
        <v>0</v>
      </c>
      <c r="AS414" s="5">
        <v>0</v>
      </c>
      <c r="AT414" s="5">
        <v>0</v>
      </c>
      <c r="AU414" s="5">
        <v>0</v>
      </c>
      <c r="AV414" s="5">
        <v>0</v>
      </c>
      <c r="AW414" s="5">
        <v>0</v>
      </c>
      <c r="AX414" s="5">
        <v>0</v>
      </c>
      <c r="AY414" s="5">
        <v>0</v>
      </c>
      <c r="AZ414" s="5">
        <v>0</v>
      </c>
      <c r="BA414" s="5">
        <v>0</v>
      </c>
      <c r="BB414" s="5">
        <v>0</v>
      </c>
      <c r="BC414" s="5">
        <v>0</v>
      </c>
      <c r="BD414" s="5">
        <v>0</v>
      </c>
      <c r="BE414" s="5">
        <v>0</v>
      </c>
      <c r="BF414" s="5">
        <v>0</v>
      </c>
      <c r="BG414" s="5">
        <v>0</v>
      </c>
      <c r="BH414" s="5">
        <v>0</v>
      </c>
      <c r="BI414" s="5">
        <v>0</v>
      </c>
      <c r="BJ414" s="5">
        <v>0</v>
      </c>
      <c r="BK414" s="5">
        <v>0</v>
      </c>
      <c r="BL414" s="5">
        <v>0</v>
      </c>
      <c r="BM414" s="5">
        <v>0</v>
      </c>
      <c r="BN414" s="5">
        <v>0</v>
      </c>
      <c r="BO414" s="5">
        <v>0</v>
      </c>
      <c r="BP414" s="5">
        <v>0</v>
      </c>
      <c r="BQ414" s="5">
        <v>0</v>
      </c>
      <c r="BR414" s="5">
        <v>0</v>
      </c>
      <c r="BS414" s="5">
        <v>0</v>
      </c>
      <c r="BT414" s="5">
        <v>0</v>
      </c>
      <c r="BU414" s="5">
        <v>0</v>
      </c>
      <c r="BV414" s="5">
        <v>0</v>
      </c>
      <c r="BW414" s="5">
        <v>0</v>
      </c>
      <c r="BX414" s="5">
        <v>0</v>
      </c>
      <c r="BY414" s="5">
        <v>0</v>
      </c>
      <c r="BZ414" s="5">
        <v>0</v>
      </c>
      <c r="CA414" s="5">
        <v>0</v>
      </c>
      <c r="CB414" s="5">
        <v>0</v>
      </c>
      <c r="CC414" s="5">
        <v>0</v>
      </c>
      <c r="CD414" s="5">
        <v>0</v>
      </c>
      <c r="CE414" s="5">
        <v>0</v>
      </c>
      <c r="CF414" s="5">
        <v>0</v>
      </c>
      <c r="CG414" s="5">
        <v>0</v>
      </c>
      <c r="CH414" s="5">
        <v>0</v>
      </c>
      <c r="CI414" s="5">
        <v>0</v>
      </c>
      <c r="CJ414" s="5">
        <v>0</v>
      </c>
    </row>
    <row r="415" spans="2:88" x14ac:dyDescent="0.25">
      <c r="B415" s="1" t="s">
        <v>98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0</v>
      </c>
      <c r="AH415" s="5">
        <v>0</v>
      </c>
      <c r="AI415" s="5">
        <v>0</v>
      </c>
      <c r="AJ415" s="5">
        <v>0</v>
      </c>
      <c r="AK415" s="5">
        <v>0</v>
      </c>
      <c r="AL415" s="5">
        <v>0</v>
      </c>
      <c r="AM415" s="5">
        <f>-AO375*$C$359/2+AO373*$C$359</f>
        <v>1.5650040064102567E-2</v>
      </c>
      <c r="AN415" s="5">
        <f>AO373*$C$359/2</f>
        <v>7.7624198717948728E-3</v>
      </c>
      <c r="AO415" s="5">
        <f>-2*AO373*$C$359+AO373*$C$363</f>
        <v>-3.10370151896859E-2</v>
      </c>
      <c r="AP415" s="5">
        <f>-AO375*$C$359</f>
        <v>2.5040064102564106E-4</v>
      </c>
      <c r="AQ415" s="5">
        <f>AO375*$C$359/2+AO373*$C$359</f>
        <v>1.5399639423076926E-2</v>
      </c>
      <c r="AR415" s="5">
        <f>-AO373*$C$359/2</f>
        <v>-7.7624198717948728E-3</v>
      </c>
      <c r="AS415" s="5">
        <v>0</v>
      </c>
      <c r="AT415" s="5">
        <v>0</v>
      </c>
      <c r="AU415" s="5">
        <v>0</v>
      </c>
      <c r="AV415" s="5">
        <v>0</v>
      </c>
      <c r="AW415" s="5">
        <v>0</v>
      </c>
      <c r="AX415" s="5">
        <v>0</v>
      </c>
      <c r="AY415" s="5">
        <v>0</v>
      </c>
      <c r="AZ415" s="5">
        <v>0</v>
      </c>
      <c r="BA415" s="5">
        <v>0</v>
      </c>
      <c r="BB415" s="5">
        <v>0</v>
      </c>
      <c r="BC415" s="5">
        <v>0</v>
      </c>
      <c r="BD415" s="5">
        <v>0</v>
      </c>
      <c r="BE415" s="5">
        <v>0</v>
      </c>
      <c r="BF415" s="5">
        <v>0</v>
      </c>
      <c r="BG415" s="5">
        <v>0</v>
      </c>
      <c r="BH415" s="5">
        <v>0</v>
      </c>
      <c r="BI415" s="5">
        <v>0</v>
      </c>
      <c r="BJ415" s="5">
        <v>0</v>
      </c>
      <c r="BK415" s="5">
        <v>0</v>
      </c>
      <c r="BL415" s="5">
        <v>0</v>
      </c>
      <c r="BM415" s="5">
        <v>0</v>
      </c>
      <c r="BN415" s="5">
        <v>0</v>
      </c>
      <c r="BO415" s="5">
        <v>0</v>
      </c>
      <c r="BP415" s="5">
        <v>0</v>
      </c>
      <c r="BQ415" s="5">
        <v>0</v>
      </c>
      <c r="BR415" s="5">
        <v>0</v>
      </c>
      <c r="BS415" s="5">
        <v>0</v>
      </c>
      <c r="BT415" s="5">
        <v>0</v>
      </c>
      <c r="BU415" s="5">
        <v>0</v>
      </c>
      <c r="BV415" s="5">
        <v>0</v>
      </c>
      <c r="BW415" s="5">
        <v>0</v>
      </c>
      <c r="BX415" s="5">
        <v>0</v>
      </c>
      <c r="BY415" s="5">
        <v>0</v>
      </c>
      <c r="BZ415" s="5">
        <v>0</v>
      </c>
      <c r="CA415" s="5">
        <v>0</v>
      </c>
      <c r="CB415" s="5">
        <v>0</v>
      </c>
      <c r="CC415" s="5">
        <v>0</v>
      </c>
      <c r="CD415" s="5">
        <v>0</v>
      </c>
      <c r="CE415" s="5">
        <v>0</v>
      </c>
      <c r="CF415" s="5">
        <v>0</v>
      </c>
      <c r="CG415" s="5">
        <v>0</v>
      </c>
      <c r="CH415" s="5">
        <v>0</v>
      </c>
      <c r="CI415" s="5">
        <v>0</v>
      </c>
      <c r="CJ415" s="5">
        <v>0</v>
      </c>
    </row>
    <row r="416" spans="2:88" x14ac:dyDescent="0.25">
      <c r="B416" s="1" t="s">
        <v>99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  <c r="AF416" s="5">
        <v>0</v>
      </c>
      <c r="AG416" s="5">
        <v>0</v>
      </c>
      <c r="AH416" s="5">
        <v>0</v>
      </c>
      <c r="AI416" s="5">
        <v>0</v>
      </c>
      <c r="AJ416" s="5">
        <v>0</v>
      </c>
      <c r="AK416" s="5">
        <v>0</v>
      </c>
      <c r="AL416" s="5">
        <v>0</v>
      </c>
      <c r="AM416" s="5">
        <f>-AO373*$C$359/2</f>
        <v>-7.7624198717948728E-3</v>
      </c>
      <c r="AN416" s="5">
        <f>AO369-AO371/2</f>
        <v>0.47674609375000004</v>
      </c>
      <c r="AO416" s="5">
        <v>0</v>
      </c>
      <c r="AP416" s="5">
        <f>-2*AO369-AO373*$C$359+$C$357*AO369*$E$363</f>
        <v>-0.94637188584467646</v>
      </c>
      <c r="AQ416" s="5">
        <f>AO373*$C$359/2</f>
        <v>7.7624198717948728E-3</v>
      </c>
      <c r="AR416" s="5">
        <f>AO369+AO371/2</f>
        <v>0.45422265625000008</v>
      </c>
      <c r="AS416" s="5">
        <v>0</v>
      </c>
      <c r="AT416" s="5">
        <v>0</v>
      </c>
      <c r="AU416" s="5">
        <v>0</v>
      </c>
      <c r="AV416" s="5">
        <v>0</v>
      </c>
      <c r="AW416" s="5">
        <v>0</v>
      </c>
      <c r="AX416" s="5">
        <v>0</v>
      </c>
      <c r="AY416" s="5">
        <v>0</v>
      </c>
      <c r="AZ416" s="5">
        <v>0</v>
      </c>
      <c r="BA416" s="5">
        <v>0</v>
      </c>
      <c r="BB416" s="5">
        <v>0</v>
      </c>
      <c r="BC416" s="5">
        <v>0</v>
      </c>
      <c r="BD416" s="5">
        <v>0</v>
      </c>
      <c r="BE416" s="5">
        <v>0</v>
      </c>
      <c r="BF416" s="5">
        <v>0</v>
      </c>
      <c r="BG416" s="5">
        <v>0</v>
      </c>
      <c r="BH416" s="5">
        <v>0</v>
      </c>
      <c r="BI416" s="5">
        <v>0</v>
      </c>
      <c r="BJ416" s="5">
        <v>0</v>
      </c>
      <c r="BK416" s="5">
        <v>0</v>
      </c>
      <c r="BL416" s="5">
        <v>0</v>
      </c>
      <c r="BM416" s="5">
        <v>0</v>
      </c>
      <c r="BN416" s="5">
        <v>0</v>
      </c>
      <c r="BO416" s="5">
        <v>0</v>
      </c>
      <c r="BP416" s="5">
        <v>0</v>
      </c>
      <c r="BQ416" s="5">
        <v>0</v>
      </c>
      <c r="BR416" s="5">
        <v>0</v>
      </c>
      <c r="BS416" s="5">
        <v>0</v>
      </c>
      <c r="BT416" s="5">
        <v>0</v>
      </c>
      <c r="BU416" s="5">
        <v>0</v>
      </c>
      <c r="BV416" s="5">
        <v>0</v>
      </c>
      <c r="BW416" s="5">
        <v>0</v>
      </c>
      <c r="BX416" s="5">
        <v>0</v>
      </c>
      <c r="BY416" s="5">
        <v>0</v>
      </c>
      <c r="BZ416" s="5">
        <v>0</v>
      </c>
      <c r="CA416" s="5">
        <v>0</v>
      </c>
      <c r="CB416" s="5">
        <v>0</v>
      </c>
      <c r="CC416" s="5">
        <v>0</v>
      </c>
      <c r="CD416" s="5">
        <v>0</v>
      </c>
      <c r="CE416" s="5">
        <v>0</v>
      </c>
      <c r="CF416" s="5">
        <v>0</v>
      </c>
      <c r="CG416" s="5">
        <v>0</v>
      </c>
      <c r="CH416" s="5">
        <v>0</v>
      </c>
      <c r="CI416" s="5">
        <v>0</v>
      </c>
      <c r="CJ416" s="5">
        <v>0</v>
      </c>
    </row>
    <row r="417" spans="2:88" x14ac:dyDescent="0.25">
      <c r="B417" s="1" t="s">
        <v>100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0</v>
      </c>
      <c r="AH417" s="5">
        <v>0</v>
      </c>
      <c r="AI417" s="5">
        <v>0</v>
      </c>
      <c r="AJ417" s="5">
        <v>0</v>
      </c>
      <c r="AK417" s="5">
        <v>0</v>
      </c>
      <c r="AL417" s="5">
        <v>0</v>
      </c>
      <c r="AM417" s="5">
        <v>0</v>
      </c>
      <c r="AN417" s="5">
        <v>0</v>
      </c>
      <c r="AO417" s="5">
        <f>-AQ375*$C$359/2+AQ373*$C$359</f>
        <v>1.5399639423076924E-2</v>
      </c>
      <c r="AP417" s="5">
        <f>AQ373*$C$359/2</f>
        <v>7.6372195512820519E-3</v>
      </c>
      <c r="AQ417" s="5">
        <f>-2*AQ373*$C$359+AQ373*$C$363</f>
        <v>-3.0536418170497414E-2</v>
      </c>
      <c r="AR417" s="5">
        <f>-AQ375*$C$359</f>
        <v>2.5040064102564106E-4</v>
      </c>
      <c r="AS417" s="5">
        <f>AQ375*$C$359/2+AQ373*$C$359</f>
        <v>1.5149238782051284E-2</v>
      </c>
      <c r="AT417" s="5">
        <f>-AQ373*$C$359/2</f>
        <v>-7.6372195512820519E-3</v>
      </c>
      <c r="AU417" s="5">
        <v>0</v>
      </c>
      <c r="AV417" s="5">
        <v>0</v>
      </c>
      <c r="AW417" s="5">
        <v>0</v>
      </c>
      <c r="AX417" s="5">
        <v>0</v>
      </c>
      <c r="AY417" s="5">
        <v>0</v>
      </c>
      <c r="AZ417" s="5">
        <v>0</v>
      </c>
      <c r="BA417" s="5">
        <v>0</v>
      </c>
      <c r="BB417" s="5">
        <v>0</v>
      </c>
      <c r="BC417" s="5">
        <v>0</v>
      </c>
      <c r="BD417" s="5">
        <v>0</v>
      </c>
      <c r="BE417" s="5">
        <v>0</v>
      </c>
      <c r="BF417" s="5">
        <v>0</v>
      </c>
      <c r="BG417" s="5">
        <v>0</v>
      </c>
      <c r="BH417" s="5">
        <v>0</v>
      </c>
      <c r="BI417" s="5">
        <v>0</v>
      </c>
      <c r="BJ417" s="5">
        <v>0</v>
      </c>
      <c r="BK417" s="5">
        <v>0</v>
      </c>
      <c r="BL417" s="5">
        <v>0</v>
      </c>
      <c r="BM417" s="5">
        <v>0</v>
      </c>
      <c r="BN417" s="5">
        <v>0</v>
      </c>
      <c r="BO417" s="5">
        <v>0</v>
      </c>
      <c r="BP417" s="5">
        <v>0</v>
      </c>
      <c r="BQ417" s="5">
        <v>0</v>
      </c>
      <c r="BR417" s="5">
        <v>0</v>
      </c>
      <c r="BS417" s="5">
        <v>0</v>
      </c>
      <c r="BT417" s="5">
        <v>0</v>
      </c>
      <c r="BU417" s="5">
        <v>0</v>
      </c>
      <c r="BV417" s="5">
        <v>0</v>
      </c>
      <c r="BW417" s="5">
        <v>0</v>
      </c>
      <c r="BX417" s="5">
        <v>0</v>
      </c>
      <c r="BY417" s="5">
        <v>0</v>
      </c>
      <c r="BZ417" s="5">
        <v>0</v>
      </c>
      <c r="CA417" s="5">
        <v>0</v>
      </c>
      <c r="CB417" s="5">
        <v>0</v>
      </c>
      <c r="CC417" s="5">
        <v>0</v>
      </c>
      <c r="CD417" s="5">
        <v>0</v>
      </c>
      <c r="CE417" s="5">
        <v>0</v>
      </c>
      <c r="CF417" s="5">
        <v>0</v>
      </c>
      <c r="CG417" s="5">
        <v>0</v>
      </c>
      <c r="CH417" s="5">
        <v>0</v>
      </c>
      <c r="CI417" s="5">
        <v>0</v>
      </c>
      <c r="CJ417" s="5">
        <v>0</v>
      </c>
    </row>
    <row r="418" spans="2:88" x14ac:dyDescent="0.25">
      <c r="B418" s="1" t="s">
        <v>101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0</v>
      </c>
      <c r="AH418" s="5">
        <v>0</v>
      </c>
      <c r="AI418" s="5">
        <v>0</v>
      </c>
      <c r="AJ418" s="5">
        <v>0</v>
      </c>
      <c r="AK418" s="5">
        <v>0</v>
      </c>
      <c r="AL418" s="5">
        <v>0</v>
      </c>
      <c r="AM418" s="5">
        <v>0</v>
      </c>
      <c r="AN418" s="5">
        <v>0</v>
      </c>
      <c r="AO418" s="5">
        <f>-AQ373*$C$359/2</f>
        <v>-7.6372195512820519E-3</v>
      </c>
      <c r="AP418" s="5">
        <f>AQ369-AQ371/2</f>
        <v>0.45422363281249989</v>
      </c>
      <c r="AQ418" s="5">
        <v>0</v>
      </c>
      <c r="AR418" s="5">
        <f>-2*AQ369-AQ373*$C$359+$C$357*AQ369*$E$363</f>
        <v>-0.90180306088041096</v>
      </c>
      <c r="AS418" s="5">
        <f>AQ373*$C$359/2</f>
        <v>7.6372195512820519E-3</v>
      </c>
      <c r="AT418" s="5">
        <f>AQ369+AQ371/2</f>
        <v>0.43242089843749987</v>
      </c>
      <c r="AU418" s="5">
        <v>0</v>
      </c>
      <c r="AV418" s="5">
        <v>0</v>
      </c>
      <c r="AW418" s="5">
        <v>0</v>
      </c>
      <c r="AX418" s="5">
        <v>0</v>
      </c>
      <c r="AY418" s="5">
        <v>0</v>
      </c>
      <c r="AZ418" s="5">
        <v>0</v>
      </c>
      <c r="BA418" s="5">
        <v>0</v>
      </c>
      <c r="BB418" s="5">
        <v>0</v>
      </c>
      <c r="BC418" s="5">
        <v>0</v>
      </c>
      <c r="BD418" s="5">
        <v>0</v>
      </c>
      <c r="BE418" s="5">
        <v>0</v>
      </c>
      <c r="BF418" s="5">
        <v>0</v>
      </c>
      <c r="BG418" s="5">
        <v>0</v>
      </c>
      <c r="BH418" s="5">
        <v>0</v>
      </c>
      <c r="BI418" s="5">
        <v>0</v>
      </c>
      <c r="BJ418" s="5">
        <v>0</v>
      </c>
      <c r="BK418" s="5">
        <v>0</v>
      </c>
      <c r="BL418" s="5">
        <v>0</v>
      </c>
      <c r="BM418" s="5">
        <v>0</v>
      </c>
      <c r="BN418" s="5">
        <v>0</v>
      </c>
      <c r="BO418" s="5">
        <v>0</v>
      </c>
      <c r="BP418" s="5">
        <v>0</v>
      </c>
      <c r="BQ418" s="5">
        <v>0</v>
      </c>
      <c r="BR418" s="5">
        <v>0</v>
      </c>
      <c r="BS418" s="5">
        <v>0</v>
      </c>
      <c r="BT418" s="5">
        <v>0</v>
      </c>
      <c r="BU418" s="5">
        <v>0</v>
      </c>
      <c r="BV418" s="5">
        <v>0</v>
      </c>
      <c r="BW418" s="5">
        <v>0</v>
      </c>
      <c r="BX418" s="5">
        <v>0</v>
      </c>
      <c r="BY418" s="5">
        <v>0</v>
      </c>
      <c r="BZ418" s="5">
        <v>0</v>
      </c>
      <c r="CA418" s="5">
        <v>0</v>
      </c>
      <c r="CB418" s="5">
        <v>0</v>
      </c>
      <c r="CC418" s="5">
        <v>0</v>
      </c>
      <c r="CD418" s="5">
        <v>0</v>
      </c>
      <c r="CE418" s="5">
        <v>0</v>
      </c>
      <c r="CF418" s="5">
        <v>0</v>
      </c>
      <c r="CG418" s="5">
        <v>0</v>
      </c>
      <c r="CH418" s="5">
        <v>0</v>
      </c>
      <c r="CI418" s="5">
        <v>0</v>
      </c>
      <c r="CJ418" s="5">
        <v>0</v>
      </c>
    </row>
    <row r="419" spans="2:88" x14ac:dyDescent="0.25">
      <c r="B419" s="1" t="s">
        <v>102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0</v>
      </c>
      <c r="AH419" s="5">
        <v>0</v>
      </c>
      <c r="AI419" s="5">
        <v>0</v>
      </c>
      <c r="AJ419" s="5">
        <v>0</v>
      </c>
      <c r="AK419" s="5">
        <v>0</v>
      </c>
      <c r="AL419" s="5">
        <v>0</v>
      </c>
      <c r="AM419" s="5">
        <v>0</v>
      </c>
      <c r="AN419" s="5">
        <v>0</v>
      </c>
      <c r="AO419" s="5">
        <v>0</v>
      </c>
      <c r="AP419" s="5">
        <v>0</v>
      </c>
      <c r="AQ419" s="5">
        <f>-AS375*$C$359/2+AS373*$C$359</f>
        <v>1.5149238782051284E-2</v>
      </c>
      <c r="AR419" s="5">
        <f>AS373*$C$359/2</f>
        <v>7.5120192307692318E-3</v>
      </c>
      <c r="AS419" s="5">
        <f>-2*AS373*$C$359+AS373*$C$363</f>
        <v>-3.0035821151308935E-2</v>
      </c>
      <c r="AT419" s="5">
        <f>-AS375*$C$359</f>
        <v>2.5040064102564106E-4</v>
      </c>
      <c r="AU419" s="5">
        <f>AS375*$C$359/2+AS373*$C$359</f>
        <v>1.4898838141025644E-2</v>
      </c>
      <c r="AV419" s="5">
        <f>-AS373*$C$359/2</f>
        <v>-7.5120192307692318E-3</v>
      </c>
      <c r="AW419" s="5">
        <v>0</v>
      </c>
      <c r="AX419" s="5">
        <v>0</v>
      </c>
      <c r="AY419" s="5">
        <v>0</v>
      </c>
      <c r="AZ419" s="5">
        <v>0</v>
      </c>
      <c r="BA419" s="5">
        <v>0</v>
      </c>
      <c r="BB419" s="5">
        <v>0</v>
      </c>
      <c r="BC419" s="5">
        <v>0</v>
      </c>
      <c r="BD419" s="5">
        <v>0</v>
      </c>
      <c r="BE419" s="5">
        <v>0</v>
      </c>
      <c r="BF419" s="5">
        <v>0</v>
      </c>
      <c r="BG419" s="5">
        <v>0</v>
      </c>
      <c r="BH419" s="5">
        <v>0</v>
      </c>
      <c r="BI419" s="5">
        <v>0</v>
      </c>
      <c r="BJ419" s="5">
        <v>0</v>
      </c>
      <c r="BK419" s="5">
        <v>0</v>
      </c>
      <c r="BL419" s="5">
        <v>0</v>
      </c>
      <c r="BM419" s="5">
        <v>0</v>
      </c>
      <c r="BN419" s="5">
        <v>0</v>
      </c>
      <c r="BO419" s="5">
        <v>0</v>
      </c>
      <c r="BP419" s="5">
        <v>0</v>
      </c>
      <c r="BQ419" s="5">
        <v>0</v>
      </c>
      <c r="BR419" s="5">
        <v>0</v>
      </c>
      <c r="BS419" s="5">
        <v>0</v>
      </c>
      <c r="BT419" s="5">
        <v>0</v>
      </c>
      <c r="BU419" s="5">
        <v>0</v>
      </c>
      <c r="BV419" s="5">
        <v>0</v>
      </c>
      <c r="BW419" s="5">
        <v>0</v>
      </c>
      <c r="BX419" s="5">
        <v>0</v>
      </c>
      <c r="BY419" s="5">
        <v>0</v>
      </c>
      <c r="BZ419" s="5">
        <v>0</v>
      </c>
      <c r="CA419" s="5">
        <v>0</v>
      </c>
      <c r="CB419" s="5">
        <v>0</v>
      </c>
      <c r="CC419" s="5">
        <v>0</v>
      </c>
      <c r="CD419" s="5">
        <v>0</v>
      </c>
      <c r="CE419" s="5">
        <v>0</v>
      </c>
      <c r="CF419" s="5">
        <v>0</v>
      </c>
      <c r="CG419" s="5">
        <v>0</v>
      </c>
      <c r="CH419" s="5">
        <v>0</v>
      </c>
      <c r="CI419" s="5">
        <v>0</v>
      </c>
      <c r="CJ419" s="5">
        <v>0</v>
      </c>
    </row>
    <row r="420" spans="2:88" x14ac:dyDescent="0.25">
      <c r="B420" s="1" t="s">
        <v>103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  <c r="AF420" s="5">
        <v>0</v>
      </c>
      <c r="AG420" s="5">
        <v>0</v>
      </c>
      <c r="AH420" s="5">
        <v>0</v>
      </c>
      <c r="AI420" s="5">
        <v>0</v>
      </c>
      <c r="AJ420" s="5">
        <v>0</v>
      </c>
      <c r="AK420" s="5">
        <v>0</v>
      </c>
      <c r="AL420" s="5">
        <v>0</v>
      </c>
      <c r="AM420" s="5">
        <v>0</v>
      </c>
      <c r="AN420" s="5">
        <v>0</v>
      </c>
      <c r="AO420" s="5">
        <v>0</v>
      </c>
      <c r="AP420" s="5">
        <v>0</v>
      </c>
      <c r="AQ420" s="5">
        <f>-AS373*$C$359/2</f>
        <v>-7.5120192307692318E-3</v>
      </c>
      <c r="AR420" s="5">
        <f>AS369-AS371/2</f>
        <v>0.43242187500000001</v>
      </c>
      <c r="AS420" s="5">
        <v>0</v>
      </c>
      <c r="AT420" s="5">
        <f>-2*AS369-AS373*$C$359+$C$357*AS369*$E$363</f>
        <v>-0.85866373651562655</v>
      </c>
      <c r="AU420" s="5">
        <f>AS373*$C$359/2</f>
        <v>7.5120192307692318E-3</v>
      </c>
      <c r="AV420" s="5">
        <f>AS369+AS371/2</f>
        <v>0.41132812499999999</v>
      </c>
      <c r="AW420" s="5">
        <v>0</v>
      </c>
      <c r="AX420" s="5">
        <v>0</v>
      </c>
      <c r="AY420" s="5">
        <v>0</v>
      </c>
      <c r="AZ420" s="5">
        <v>0</v>
      </c>
      <c r="BA420" s="5">
        <v>0</v>
      </c>
      <c r="BB420" s="5">
        <v>0</v>
      </c>
      <c r="BC420" s="5">
        <v>0</v>
      </c>
      <c r="BD420" s="5">
        <v>0</v>
      </c>
      <c r="BE420" s="5">
        <v>0</v>
      </c>
      <c r="BF420" s="5">
        <v>0</v>
      </c>
      <c r="BG420" s="5">
        <v>0</v>
      </c>
      <c r="BH420" s="5">
        <v>0</v>
      </c>
      <c r="BI420" s="5">
        <v>0</v>
      </c>
      <c r="BJ420" s="5">
        <v>0</v>
      </c>
      <c r="BK420" s="5">
        <v>0</v>
      </c>
      <c r="BL420" s="5">
        <v>0</v>
      </c>
      <c r="BM420" s="5">
        <v>0</v>
      </c>
      <c r="BN420" s="5">
        <v>0</v>
      </c>
      <c r="BO420" s="5">
        <v>0</v>
      </c>
      <c r="BP420" s="5">
        <v>0</v>
      </c>
      <c r="BQ420" s="5">
        <v>0</v>
      </c>
      <c r="BR420" s="5">
        <v>0</v>
      </c>
      <c r="BS420" s="5">
        <v>0</v>
      </c>
      <c r="BT420" s="5">
        <v>0</v>
      </c>
      <c r="BU420" s="5">
        <v>0</v>
      </c>
      <c r="BV420" s="5">
        <v>0</v>
      </c>
      <c r="BW420" s="5">
        <v>0</v>
      </c>
      <c r="BX420" s="5">
        <v>0</v>
      </c>
      <c r="BY420" s="5">
        <v>0</v>
      </c>
      <c r="BZ420" s="5">
        <v>0</v>
      </c>
      <c r="CA420" s="5">
        <v>0</v>
      </c>
      <c r="CB420" s="5">
        <v>0</v>
      </c>
      <c r="CC420" s="5">
        <v>0</v>
      </c>
      <c r="CD420" s="5">
        <v>0</v>
      </c>
      <c r="CE420" s="5">
        <v>0</v>
      </c>
      <c r="CF420" s="5">
        <v>0</v>
      </c>
      <c r="CG420" s="5">
        <v>0</v>
      </c>
      <c r="CH420" s="5">
        <v>0</v>
      </c>
      <c r="CI420" s="5">
        <v>0</v>
      </c>
      <c r="CJ420" s="5">
        <v>0</v>
      </c>
    </row>
    <row r="421" spans="2:88" x14ac:dyDescent="0.25">
      <c r="B421" s="1" t="s">
        <v>104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  <c r="AF421" s="5">
        <v>0</v>
      </c>
      <c r="AG421" s="5">
        <v>0</v>
      </c>
      <c r="AH421" s="5">
        <v>0</v>
      </c>
      <c r="AI421" s="5">
        <v>0</v>
      </c>
      <c r="AJ421" s="5">
        <v>0</v>
      </c>
      <c r="AK421" s="5">
        <v>0</v>
      </c>
      <c r="AL421" s="5">
        <v>0</v>
      </c>
      <c r="AM421" s="5">
        <v>0</v>
      </c>
      <c r="AN421" s="5">
        <v>0</v>
      </c>
      <c r="AO421" s="5">
        <v>0</v>
      </c>
      <c r="AP421" s="5">
        <v>0</v>
      </c>
      <c r="AQ421" s="5">
        <v>0</v>
      </c>
      <c r="AR421" s="5">
        <v>0</v>
      </c>
      <c r="AS421" s="5">
        <f>-AU375*$C$359/2+AU373*$C$359</f>
        <v>1.4898838141025642E-2</v>
      </c>
      <c r="AT421" s="5">
        <f>AU373*$C$359/2</f>
        <v>7.3868189102564109E-3</v>
      </c>
      <c r="AU421" s="5">
        <f>-2*AU373*$C$359+AU373*$C$363</f>
        <v>-2.9535224132120452E-2</v>
      </c>
      <c r="AV421" s="5">
        <f>-AU375*$C$359</f>
        <v>2.5040064102564106E-4</v>
      </c>
      <c r="AW421" s="5">
        <f>AU375*$C$359/2+AU373*$C$359</f>
        <v>1.4648437500000002E-2</v>
      </c>
      <c r="AX421" s="5">
        <f>-AU373*$C$359/2</f>
        <v>-7.3868189102564109E-3</v>
      </c>
      <c r="AY421" s="5">
        <v>0</v>
      </c>
      <c r="AZ421" s="5">
        <v>0</v>
      </c>
      <c r="BA421" s="5">
        <v>0</v>
      </c>
      <c r="BB421" s="5">
        <v>0</v>
      </c>
      <c r="BC421" s="5">
        <v>0</v>
      </c>
      <c r="BD421" s="5">
        <v>0</v>
      </c>
      <c r="BE421" s="5">
        <v>0</v>
      </c>
      <c r="BF421" s="5">
        <v>0</v>
      </c>
      <c r="BG421" s="5">
        <v>0</v>
      </c>
      <c r="BH421" s="5">
        <v>0</v>
      </c>
      <c r="BI421" s="5">
        <v>0</v>
      </c>
      <c r="BJ421" s="5">
        <v>0</v>
      </c>
      <c r="BK421" s="5">
        <v>0</v>
      </c>
      <c r="BL421" s="5">
        <v>0</v>
      </c>
      <c r="BM421" s="5">
        <v>0</v>
      </c>
      <c r="BN421" s="5">
        <v>0</v>
      </c>
      <c r="BO421" s="5">
        <v>0</v>
      </c>
      <c r="BP421" s="5">
        <v>0</v>
      </c>
      <c r="BQ421" s="5">
        <v>0</v>
      </c>
      <c r="BR421" s="5">
        <v>0</v>
      </c>
      <c r="BS421" s="5">
        <v>0</v>
      </c>
      <c r="BT421" s="5">
        <v>0</v>
      </c>
      <c r="BU421" s="5">
        <v>0</v>
      </c>
      <c r="BV421" s="5">
        <v>0</v>
      </c>
      <c r="BW421" s="5">
        <v>0</v>
      </c>
      <c r="BX421" s="5">
        <v>0</v>
      </c>
      <c r="BY421" s="5">
        <v>0</v>
      </c>
      <c r="BZ421" s="5">
        <v>0</v>
      </c>
      <c r="CA421" s="5">
        <v>0</v>
      </c>
      <c r="CB421" s="5">
        <v>0</v>
      </c>
      <c r="CC421" s="5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0</v>
      </c>
      <c r="CJ421" s="5">
        <v>0</v>
      </c>
    </row>
    <row r="422" spans="2:88" x14ac:dyDescent="0.25">
      <c r="B422" s="1" t="s">
        <v>105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  <c r="AF422" s="5">
        <v>0</v>
      </c>
      <c r="AG422" s="5">
        <v>0</v>
      </c>
      <c r="AH422" s="5">
        <v>0</v>
      </c>
      <c r="AI422" s="5">
        <v>0</v>
      </c>
      <c r="AJ422" s="5">
        <v>0</v>
      </c>
      <c r="AK422" s="5">
        <v>0</v>
      </c>
      <c r="AL422" s="5">
        <v>0</v>
      </c>
      <c r="AM422" s="5">
        <v>0</v>
      </c>
      <c r="AN422" s="5">
        <v>0</v>
      </c>
      <c r="AO422" s="5">
        <v>0</v>
      </c>
      <c r="AP422" s="5">
        <v>0</v>
      </c>
      <c r="AQ422" s="5">
        <v>0</v>
      </c>
      <c r="AR422" s="5">
        <v>0</v>
      </c>
      <c r="AS422" s="5">
        <f>-AU373*$C$359/2</f>
        <v>-7.3868189102564109E-3</v>
      </c>
      <c r="AT422" s="5">
        <f>AU369-AU371/2</f>
        <v>0.41132910156250002</v>
      </c>
      <c r="AU422" s="5">
        <v>0</v>
      </c>
      <c r="AV422" s="5">
        <f>-2*AU369-AU373*$C$359+$C$357*AU369*$E$363</f>
        <v>-0.81693047831426546</v>
      </c>
      <c r="AW422" s="5">
        <f>AU373*$C$359/2</f>
        <v>7.3868189102564109E-3</v>
      </c>
      <c r="AX422" s="5">
        <f>AU369+AU371/2</f>
        <v>0.39093261718750005</v>
      </c>
      <c r="AY422" s="5">
        <v>0</v>
      </c>
      <c r="AZ422" s="5">
        <v>0</v>
      </c>
      <c r="BA422" s="5">
        <v>0</v>
      </c>
      <c r="BB422" s="5">
        <v>0</v>
      </c>
      <c r="BC422" s="5">
        <v>0</v>
      </c>
      <c r="BD422" s="5">
        <v>0</v>
      </c>
      <c r="BE422" s="5">
        <v>0</v>
      </c>
      <c r="BF422" s="5">
        <v>0</v>
      </c>
      <c r="BG422" s="5">
        <v>0</v>
      </c>
      <c r="BH422" s="5">
        <v>0</v>
      </c>
      <c r="BI422" s="5">
        <v>0</v>
      </c>
      <c r="BJ422" s="5">
        <v>0</v>
      </c>
      <c r="BK422" s="5">
        <v>0</v>
      </c>
      <c r="BL422" s="5">
        <v>0</v>
      </c>
      <c r="BM422" s="5">
        <v>0</v>
      </c>
      <c r="BN422" s="5">
        <v>0</v>
      </c>
      <c r="BO422" s="5">
        <v>0</v>
      </c>
      <c r="BP422" s="5">
        <v>0</v>
      </c>
      <c r="BQ422" s="5">
        <v>0</v>
      </c>
      <c r="BR422" s="5">
        <v>0</v>
      </c>
      <c r="BS422" s="5">
        <v>0</v>
      </c>
      <c r="BT422" s="5">
        <v>0</v>
      </c>
      <c r="BU422" s="5">
        <v>0</v>
      </c>
      <c r="BV422" s="5">
        <v>0</v>
      </c>
      <c r="BW422" s="5">
        <v>0</v>
      </c>
      <c r="BX422" s="5">
        <v>0</v>
      </c>
      <c r="BY422" s="5">
        <v>0</v>
      </c>
      <c r="BZ422" s="5">
        <v>0</v>
      </c>
      <c r="CA422" s="5">
        <v>0</v>
      </c>
      <c r="CB422" s="5">
        <v>0</v>
      </c>
      <c r="CC422" s="5">
        <v>0</v>
      </c>
      <c r="CD422" s="5">
        <v>0</v>
      </c>
      <c r="CE422" s="5">
        <v>0</v>
      </c>
      <c r="CF422" s="5">
        <v>0</v>
      </c>
      <c r="CG422" s="5">
        <v>0</v>
      </c>
      <c r="CH422" s="5">
        <v>0</v>
      </c>
      <c r="CI422" s="5">
        <v>0</v>
      </c>
      <c r="CJ422" s="5">
        <v>0</v>
      </c>
    </row>
    <row r="423" spans="2:88" x14ac:dyDescent="0.25">
      <c r="B423" s="1" t="s">
        <v>106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  <c r="AF423" s="5">
        <v>0</v>
      </c>
      <c r="AG423" s="5">
        <v>0</v>
      </c>
      <c r="AH423" s="5">
        <v>0</v>
      </c>
      <c r="AI423" s="5">
        <v>0</v>
      </c>
      <c r="AJ423" s="5">
        <v>0</v>
      </c>
      <c r="AK423" s="5">
        <v>0</v>
      </c>
      <c r="AL423" s="5">
        <v>0</v>
      </c>
      <c r="AM423" s="5">
        <v>0</v>
      </c>
      <c r="AN423" s="5">
        <v>0</v>
      </c>
      <c r="AO423" s="5">
        <v>0</v>
      </c>
      <c r="AP423" s="5">
        <v>0</v>
      </c>
      <c r="AQ423" s="5">
        <v>0</v>
      </c>
      <c r="AR423" s="5">
        <v>0</v>
      </c>
      <c r="AS423" s="5">
        <v>0</v>
      </c>
      <c r="AT423" s="5">
        <v>0</v>
      </c>
      <c r="AU423" s="5">
        <f>-AW375*$C$359/2+AW373*$C$359</f>
        <v>1.46484375E-2</v>
      </c>
      <c r="AV423" s="5">
        <f>AW373*$C$359/2</f>
        <v>7.26161858974359E-3</v>
      </c>
      <c r="AW423" s="5">
        <f>-2*AW373*$C$359+AW373*$C$363</f>
        <v>-2.9034627112931966E-2</v>
      </c>
      <c r="AX423" s="5">
        <f>-AW375*$C$359</f>
        <v>2.5040064102564106E-4</v>
      </c>
      <c r="AY423" s="5">
        <f>AW375*$C$359/2+AW373*$C$359</f>
        <v>1.439803685897436E-2</v>
      </c>
      <c r="AZ423" s="5">
        <f>-AW373*$C$359/2</f>
        <v>-7.26161858974359E-3</v>
      </c>
      <c r="BA423" s="5">
        <v>0</v>
      </c>
      <c r="BB423" s="5">
        <v>0</v>
      </c>
      <c r="BC423" s="5">
        <v>0</v>
      </c>
      <c r="BD423" s="5">
        <v>0</v>
      </c>
      <c r="BE423" s="5">
        <v>0</v>
      </c>
      <c r="BF423" s="5">
        <v>0</v>
      </c>
      <c r="BG423" s="5">
        <v>0</v>
      </c>
      <c r="BH423" s="5">
        <v>0</v>
      </c>
      <c r="BI423" s="5">
        <v>0</v>
      </c>
      <c r="BJ423" s="5">
        <v>0</v>
      </c>
      <c r="BK423" s="5">
        <v>0</v>
      </c>
      <c r="BL423" s="5">
        <v>0</v>
      </c>
      <c r="BM423" s="5">
        <v>0</v>
      </c>
      <c r="BN423" s="5">
        <v>0</v>
      </c>
      <c r="BO423" s="5">
        <v>0</v>
      </c>
      <c r="BP423" s="5">
        <v>0</v>
      </c>
      <c r="BQ423" s="5">
        <v>0</v>
      </c>
      <c r="BR423" s="5">
        <v>0</v>
      </c>
      <c r="BS423" s="5">
        <v>0</v>
      </c>
      <c r="BT423" s="5">
        <v>0</v>
      </c>
      <c r="BU423" s="5">
        <v>0</v>
      </c>
      <c r="BV423" s="5">
        <v>0</v>
      </c>
      <c r="BW423" s="5">
        <v>0</v>
      </c>
      <c r="BX423" s="5">
        <v>0</v>
      </c>
      <c r="BY423" s="5">
        <v>0</v>
      </c>
      <c r="BZ423" s="5">
        <v>0</v>
      </c>
      <c r="CA423" s="5">
        <v>0</v>
      </c>
      <c r="CB423" s="5">
        <v>0</v>
      </c>
      <c r="CC423" s="5">
        <v>0</v>
      </c>
      <c r="CD423" s="5">
        <v>0</v>
      </c>
      <c r="CE423" s="5">
        <v>0</v>
      </c>
      <c r="CF423" s="5">
        <v>0</v>
      </c>
      <c r="CG423" s="5">
        <v>0</v>
      </c>
      <c r="CH423" s="5">
        <v>0</v>
      </c>
      <c r="CI423" s="5">
        <v>0</v>
      </c>
      <c r="CJ423" s="5">
        <v>0</v>
      </c>
    </row>
    <row r="424" spans="2:88" x14ac:dyDescent="0.25">
      <c r="B424" s="1" t="s">
        <v>107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0</v>
      </c>
      <c r="AH424" s="5">
        <v>0</v>
      </c>
      <c r="AI424" s="5">
        <v>0</v>
      </c>
      <c r="AJ424" s="5">
        <v>0</v>
      </c>
      <c r="AK424" s="5">
        <v>0</v>
      </c>
      <c r="AL424" s="5">
        <v>0</v>
      </c>
      <c r="AM424" s="5">
        <v>0</v>
      </c>
      <c r="AN424" s="5">
        <v>0</v>
      </c>
      <c r="AO424" s="5">
        <v>0</v>
      </c>
      <c r="AP424" s="5">
        <v>0</v>
      </c>
      <c r="AQ424" s="5">
        <v>0</v>
      </c>
      <c r="AR424" s="5">
        <v>0</v>
      </c>
      <c r="AS424" s="5">
        <v>0</v>
      </c>
      <c r="AT424" s="5">
        <v>0</v>
      </c>
      <c r="AU424" s="5">
        <f>-AW373*$C$359/2</f>
        <v>-7.26161858974359E-3</v>
      </c>
      <c r="AV424" s="5">
        <f>AW369-AW371/2</f>
        <v>0.39093359374999997</v>
      </c>
      <c r="AW424" s="5">
        <v>0</v>
      </c>
      <c r="AX424" s="5">
        <f>-2*AW369-AW373*$C$359+$C$357*AW369*$E$363</f>
        <v>-0.77657985184027067</v>
      </c>
      <c r="AY424" s="5">
        <f>AW373*$C$359/2</f>
        <v>7.26161858974359E-3</v>
      </c>
      <c r="AZ424" s="5">
        <f>AW369+AW371/2</f>
        <v>0.37122265625</v>
      </c>
      <c r="BA424" s="5">
        <v>0</v>
      </c>
      <c r="BB424" s="5">
        <v>0</v>
      </c>
      <c r="BC424" s="5">
        <v>0</v>
      </c>
      <c r="BD424" s="5">
        <v>0</v>
      </c>
      <c r="BE424" s="5">
        <v>0</v>
      </c>
      <c r="BF424" s="5">
        <v>0</v>
      </c>
      <c r="BG424" s="5">
        <v>0</v>
      </c>
      <c r="BH424" s="5">
        <v>0</v>
      </c>
      <c r="BI424" s="5">
        <v>0</v>
      </c>
      <c r="BJ424" s="5">
        <v>0</v>
      </c>
      <c r="BK424" s="5">
        <v>0</v>
      </c>
      <c r="BL424" s="5">
        <v>0</v>
      </c>
      <c r="BM424" s="5">
        <v>0</v>
      </c>
      <c r="BN424" s="5">
        <v>0</v>
      </c>
      <c r="BO424" s="5">
        <v>0</v>
      </c>
      <c r="BP424" s="5">
        <v>0</v>
      </c>
      <c r="BQ424" s="5">
        <v>0</v>
      </c>
      <c r="BR424" s="5">
        <v>0</v>
      </c>
      <c r="BS424" s="5">
        <v>0</v>
      </c>
      <c r="BT424" s="5">
        <v>0</v>
      </c>
      <c r="BU424" s="5">
        <v>0</v>
      </c>
      <c r="BV424" s="5">
        <v>0</v>
      </c>
      <c r="BW424" s="5">
        <v>0</v>
      </c>
      <c r="BX424" s="5">
        <v>0</v>
      </c>
      <c r="BY424" s="5">
        <v>0</v>
      </c>
      <c r="BZ424" s="5">
        <v>0</v>
      </c>
      <c r="CA424" s="5">
        <v>0</v>
      </c>
      <c r="CB424" s="5">
        <v>0</v>
      </c>
      <c r="CC424" s="5">
        <v>0</v>
      </c>
      <c r="CD424" s="5">
        <v>0</v>
      </c>
      <c r="CE424" s="5">
        <v>0</v>
      </c>
      <c r="CF424" s="5">
        <v>0</v>
      </c>
      <c r="CG424" s="5">
        <v>0</v>
      </c>
      <c r="CH424" s="5">
        <v>0</v>
      </c>
      <c r="CI424" s="5">
        <v>0</v>
      </c>
      <c r="CJ424" s="5">
        <v>0</v>
      </c>
    </row>
    <row r="425" spans="2:88" x14ac:dyDescent="0.25">
      <c r="B425" s="1" t="s">
        <v>108</v>
      </c>
      <c r="C425" s="5">
        <v>0</v>
      </c>
      <c r="D425" s="5">
        <v>0</v>
      </c>
      <c r="E425" s="5">
        <v>0</v>
      </c>
      <c r="F425" s="5">
        <v>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  <c r="AF425" s="5">
        <v>0</v>
      </c>
      <c r="AG425" s="5">
        <v>0</v>
      </c>
      <c r="AH425" s="5">
        <v>0</v>
      </c>
      <c r="AI425" s="5">
        <v>0</v>
      </c>
      <c r="AJ425" s="5">
        <v>0</v>
      </c>
      <c r="AK425" s="5">
        <v>0</v>
      </c>
      <c r="AL425" s="5">
        <v>0</v>
      </c>
      <c r="AM425" s="5">
        <v>0</v>
      </c>
      <c r="AN425" s="5">
        <v>0</v>
      </c>
      <c r="AO425" s="5">
        <v>0</v>
      </c>
      <c r="AP425" s="5">
        <v>0</v>
      </c>
      <c r="AQ425" s="5">
        <v>0</v>
      </c>
      <c r="AR425" s="5">
        <v>0</v>
      </c>
      <c r="AS425" s="5">
        <v>0</v>
      </c>
      <c r="AT425" s="5">
        <v>0</v>
      </c>
      <c r="AU425" s="5">
        <v>0</v>
      </c>
      <c r="AV425" s="5">
        <v>0</v>
      </c>
      <c r="AW425" s="5">
        <f>-AY375*$C$359/2+AY373*$C$359</f>
        <v>1.439803685897436E-2</v>
      </c>
      <c r="AX425" s="5">
        <f>AY373*$C$359/2</f>
        <v>7.1364182692307699E-3</v>
      </c>
      <c r="AY425" s="5">
        <f>-2*AY373*$C$359+AY373*$C$363</f>
        <v>-2.8534030093743487E-2</v>
      </c>
      <c r="AZ425" s="5">
        <f>-AY375*$C$359</f>
        <v>2.5040064102564106E-4</v>
      </c>
      <c r="BA425" s="5">
        <f>AY375*$C$359/2+AY373*$C$359</f>
        <v>1.414763621794872E-2</v>
      </c>
      <c r="BB425" s="5">
        <f>-AY373*$C$359/2</f>
        <v>-7.1364182692307699E-3</v>
      </c>
      <c r="BC425" s="5">
        <v>0</v>
      </c>
      <c r="BD425" s="5">
        <v>0</v>
      </c>
      <c r="BE425" s="5">
        <v>0</v>
      </c>
      <c r="BF425" s="5">
        <v>0</v>
      </c>
      <c r="BG425" s="5">
        <v>0</v>
      </c>
      <c r="BH425" s="5">
        <v>0</v>
      </c>
      <c r="BI425" s="5">
        <v>0</v>
      </c>
      <c r="BJ425" s="5">
        <v>0</v>
      </c>
      <c r="BK425" s="5">
        <v>0</v>
      </c>
      <c r="BL425" s="5">
        <v>0</v>
      </c>
      <c r="BM425" s="5">
        <v>0</v>
      </c>
      <c r="BN425" s="5">
        <v>0</v>
      </c>
      <c r="BO425" s="5">
        <v>0</v>
      </c>
      <c r="BP425" s="5">
        <v>0</v>
      </c>
      <c r="BQ425" s="5">
        <v>0</v>
      </c>
      <c r="BR425" s="5">
        <v>0</v>
      </c>
      <c r="BS425" s="5">
        <v>0</v>
      </c>
      <c r="BT425" s="5">
        <v>0</v>
      </c>
      <c r="BU425" s="5">
        <v>0</v>
      </c>
      <c r="BV425" s="5">
        <v>0</v>
      </c>
      <c r="BW425" s="5">
        <v>0</v>
      </c>
      <c r="BX425" s="5">
        <v>0</v>
      </c>
      <c r="BY425" s="5">
        <v>0</v>
      </c>
      <c r="BZ425" s="5">
        <v>0</v>
      </c>
      <c r="CA425" s="5">
        <v>0</v>
      </c>
      <c r="CB425" s="5">
        <v>0</v>
      </c>
      <c r="CC425" s="5">
        <v>0</v>
      </c>
      <c r="CD425" s="5">
        <v>0</v>
      </c>
      <c r="CE425" s="5">
        <v>0</v>
      </c>
      <c r="CF425" s="5">
        <v>0</v>
      </c>
      <c r="CG425" s="5">
        <v>0</v>
      </c>
      <c r="CH425" s="5">
        <v>0</v>
      </c>
      <c r="CI425" s="5">
        <v>0</v>
      </c>
      <c r="CJ425" s="5">
        <v>0</v>
      </c>
    </row>
    <row r="426" spans="2:88" x14ac:dyDescent="0.25">
      <c r="B426" s="1" t="s">
        <v>109</v>
      </c>
      <c r="C426" s="5">
        <v>0</v>
      </c>
      <c r="D426" s="5">
        <v>0</v>
      </c>
      <c r="E426" s="5">
        <v>0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0</v>
      </c>
      <c r="AH426" s="5">
        <v>0</v>
      </c>
      <c r="AI426" s="5">
        <v>0</v>
      </c>
      <c r="AJ426" s="5">
        <v>0</v>
      </c>
      <c r="AK426" s="5">
        <v>0</v>
      </c>
      <c r="AL426" s="5">
        <v>0</v>
      </c>
      <c r="AM426" s="5">
        <v>0</v>
      </c>
      <c r="AN426" s="5">
        <v>0</v>
      </c>
      <c r="AO426" s="5">
        <v>0</v>
      </c>
      <c r="AP426" s="5">
        <v>0</v>
      </c>
      <c r="AQ426" s="5">
        <v>0</v>
      </c>
      <c r="AR426" s="5">
        <v>0</v>
      </c>
      <c r="AS426" s="5">
        <v>0</v>
      </c>
      <c r="AT426" s="5">
        <v>0</v>
      </c>
      <c r="AU426" s="5">
        <v>0</v>
      </c>
      <c r="AV426" s="5">
        <v>0</v>
      </c>
      <c r="AW426" s="5">
        <f>-AY373*$C$359/2</f>
        <v>-7.1364182692307699E-3</v>
      </c>
      <c r="AX426" s="5">
        <f>AY369-AY371/2</f>
        <v>0.37122363281250004</v>
      </c>
      <c r="AY426" s="5">
        <v>0</v>
      </c>
      <c r="AZ426" s="5">
        <f>-2*AY369-AY373*$C$359+$C$357*AY369*$E$363</f>
        <v>-0.7375884226575854</v>
      </c>
      <c r="BA426" s="5">
        <f>AY373*$C$359/2</f>
        <v>7.1364182692307699E-3</v>
      </c>
      <c r="BB426" s="5">
        <f>AY369+AY371/2</f>
        <v>0.35218652343750001</v>
      </c>
      <c r="BC426" s="5">
        <v>0</v>
      </c>
      <c r="BD426" s="5">
        <v>0</v>
      </c>
      <c r="BE426" s="5">
        <v>0</v>
      </c>
      <c r="BF426" s="5">
        <v>0</v>
      </c>
      <c r="BG426" s="5">
        <v>0</v>
      </c>
      <c r="BH426" s="5">
        <v>0</v>
      </c>
      <c r="BI426" s="5">
        <v>0</v>
      </c>
      <c r="BJ426" s="5">
        <v>0</v>
      </c>
      <c r="BK426" s="5">
        <v>0</v>
      </c>
      <c r="BL426" s="5">
        <v>0</v>
      </c>
      <c r="BM426" s="5">
        <v>0</v>
      </c>
      <c r="BN426" s="5">
        <v>0</v>
      </c>
      <c r="BO426" s="5">
        <v>0</v>
      </c>
      <c r="BP426" s="5">
        <v>0</v>
      </c>
      <c r="BQ426" s="5">
        <v>0</v>
      </c>
      <c r="BR426" s="5">
        <v>0</v>
      </c>
      <c r="BS426" s="5">
        <v>0</v>
      </c>
      <c r="BT426" s="5">
        <v>0</v>
      </c>
      <c r="BU426" s="5">
        <v>0</v>
      </c>
      <c r="BV426" s="5">
        <v>0</v>
      </c>
      <c r="BW426" s="5">
        <v>0</v>
      </c>
      <c r="BX426" s="5">
        <v>0</v>
      </c>
      <c r="BY426" s="5">
        <v>0</v>
      </c>
      <c r="BZ426" s="5">
        <v>0</v>
      </c>
      <c r="CA426" s="5">
        <v>0</v>
      </c>
      <c r="CB426" s="5">
        <v>0</v>
      </c>
      <c r="CC426" s="5">
        <v>0</v>
      </c>
      <c r="CD426" s="5">
        <v>0</v>
      </c>
      <c r="CE426" s="5">
        <v>0</v>
      </c>
      <c r="CF426" s="5">
        <v>0</v>
      </c>
      <c r="CG426" s="5">
        <v>0</v>
      </c>
      <c r="CH426" s="5">
        <v>0</v>
      </c>
      <c r="CI426" s="5">
        <v>0</v>
      </c>
      <c r="CJ426" s="5">
        <v>0</v>
      </c>
    </row>
    <row r="427" spans="2:88" x14ac:dyDescent="0.25">
      <c r="B427" s="1" t="s">
        <v>110</v>
      </c>
      <c r="C427" s="5">
        <v>0</v>
      </c>
      <c r="D427" s="5">
        <v>0</v>
      </c>
      <c r="E427" s="5">
        <v>0</v>
      </c>
      <c r="F427" s="5">
        <v>0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  <c r="AF427" s="5">
        <v>0</v>
      </c>
      <c r="AG427" s="5">
        <v>0</v>
      </c>
      <c r="AH427" s="5">
        <v>0</v>
      </c>
      <c r="AI427" s="5">
        <v>0</v>
      </c>
      <c r="AJ427" s="5">
        <v>0</v>
      </c>
      <c r="AK427" s="5">
        <v>0</v>
      </c>
      <c r="AL427" s="5">
        <v>0</v>
      </c>
      <c r="AM427" s="5">
        <v>0</v>
      </c>
      <c r="AN427" s="5">
        <v>0</v>
      </c>
      <c r="AO427" s="5">
        <v>0</v>
      </c>
      <c r="AP427" s="5">
        <v>0</v>
      </c>
      <c r="AQ427" s="5">
        <v>0</v>
      </c>
      <c r="AR427" s="5">
        <v>0</v>
      </c>
      <c r="AS427" s="5">
        <v>0</v>
      </c>
      <c r="AT427" s="5">
        <v>0</v>
      </c>
      <c r="AU427" s="5">
        <v>0</v>
      </c>
      <c r="AV427" s="5">
        <v>0</v>
      </c>
      <c r="AW427" s="5">
        <v>0</v>
      </c>
      <c r="AX427" s="5">
        <v>0</v>
      </c>
      <c r="AY427" s="5">
        <f>-BA375*$C$359/2+BA373*$C$359</f>
        <v>1.4147636217948718E-2</v>
      </c>
      <c r="AZ427" s="5">
        <f>BA373*$C$359/2</f>
        <v>7.011217948717949E-3</v>
      </c>
      <c r="BA427" s="5">
        <f>-2*BA373*$C$359+BA373*$C$363</f>
        <v>-2.8033433074555004E-2</v>
      </c>
      <c r="BB427" s="5">
        <f>-BA375*$C$359</f>
        <v>2.5040064102564106E-4</v>
      </c>
      <c r="BC427" s="5">
        <f>BA375*$C$359/2+BA373*$C$359</f>
        <v>1.3897235576923078E-2</v>
      </c>
      <c r="BD427" s="5">
        <f>-BA373*$C$359/2</f>
        <v>-7.011217948717949E-3</v>
      </c>
      <c r="BE427" s="5">
        <v>0</v>
      </c>
      <c r="BF427" s="5">
        <v>0</v>
      </c>
      <c r="BG427" s="5">
        <v>0</v>
      </c>
      <c r="BH427" s="5">
        <v>0</v>
      </c>
      <c r="BI427" s="5">
        <v>0</v>
      </c>
      <c r="BJ427" s="5">
        <v>0</v>
      </c>
      <c r="BK427" s="5">
        <v>0</v>
      </c>
      <c r="BL427" s="5">
        <v>0</v>
      </c>
      <c r="BM427" s="5">
        <v>0</v>
      </c>
      <c r="BN427" s="5">
        <v>0</v>
      </c>
      <c r="BO427" s="5">
        <v>0</v>
      </c>
      <c r="BP427" s="5">
        <v>0</v>
      </c>
      <c r="BQ427" s="5">
        <v>0</v>
      </c>
      <c r="BR427" s="5">
        <v>0</v>
      </c>
      <c r="BS427" s="5">
        <v>0</v>
      </c>
      <c r="BT427" s="5">
        <v>0</v>
      </c>
      <c r="BU427" s="5">
        <v>0</v>
      </c>
      <c r="BV427" s="5">
        <v>0</v>
      </c>
      <c r="BW427" s="5">
        <v>0</v>
      </c>
      <c r="BX427" s="5">
        <v>0</v>
      </c>
      <c r="BY427" s="5">
        <v>0</v>
      </c>
      <c r="BZ427" s="5">
        <v>0</v>
      </c>
      <c r="CA427" s="5">
        <v>0</v>
      </c>
      <c r="CB427" s="5">
        <v>0</v>
      </c>
      <c r="CC427" s="5">
        <v>0</v>
      </c>
      <c r="CD427" s="5">
        <v>0</v>
      </c>
      <c r="CE427" s="5">
        <v>0</v>
      </c>
      <c r="CF427" s="5">
        <v>0</v>
      </c>
      <c r="CG427" s="5">
        <v>0</v>
      </c>
      <c r="CH427" s="5">
        <v>0</v>
      </c>
      <c r="CI427" s="5">
        <v>0</v>
      </c>
      <c r="CJ427" s="5">
        <v>0</v>
      </c>
    </row>
    <row r="428" spans="2:88" x14ac:dyDescent="0.25">
      <c r="B428" s="1" t="s">
        <v>111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  <c r="AF428" s="5">
        <v>0</v>
      </c>
      <c r="AG428" s="5">
        <v>0</v>
      </c>
      <c r="AH428" s="5">
        <v>0</v>
      </c>
      <c r="AI428" s="5">
        <v>0</v>
      </c>
      <c r="AJ428" s="5">
        <v>0</v>
      </c>
      <c r="AK428" s="5">
        <v>0</v>
      </c>
      <c r="AL428" s="5">
        <v>0</v>
      </c>
      <c r="AM428" s="5">
        <v>0</v>
      </c>
      <c r="AN428" s="5">
        <v>0</v>
      </c>
      <c r="AO428" s="5">
        <v>0</v>
      </c>
      <c r="AP428" s="5">
        <v>0</v>
      </c>
      <c r="AQ428" s="5">
        <v>0</v>
      </c>
      <c r="AR428" s="5">
        <v>0</v>
      </c>
      <c r="AS428" s="5">
        <v>0</v>
      </c>
      <c r="AT428" s="5">
        <v>0</v>
      </c>
      <c r="AU428" s="5">
        <v>0</v>
      </c>
      <c r="AV428" s="5">
        <v>0</v>
      </c>
      <c r="AW428" s="5">
        <v>0</v>
      </c>
      <c r="AX428" s="5">
        <v>0</v>
      </c>
      <c r="AY428" s="5">
        <f>-BA373*$C$359/2</f>
        <v>-7.011217948717949E-3</v>
      </c>
      <c r="AZ428" s="5">
        <f>BA369-BA371/2</f>
        <v>0.35218749999999993</v>
      </c>
      <c r="BA428" s="5">
        <v>0</v>
      </c>
      <c r="BB428" s="5">
        <f>-2*BA369-BA373*$C$359+$C$357*BA369*$E$363</f>
        <v>-0.69993275633015206</v>
      </c>
      <c r="BC428" s="5">
        <f>BA373*$C$359/2</f>
        <v>7.011217948717949E-3</v>
      </c>
      <c r="BD428" s="5">
        <f>BA369+BA371/2</f>
        <v>0.3338124999999999</v>
      </c>
      <c r="BE428" s="5">
        <v>0</v>
      </c>
      <c r="BF428" s="5">
        <v>0</v>
      </c>
      <c r="BG428" s="5">
        <v>0</v>
      </c>
      <c r="BH428" s="5">
        <v>0</v>
      </c>
      <c r="BI428" s="5">
        <v>0</v>
      </c>
      <c r="BJ428" s="5">
        <v>0</v>
      </c>
      <c r="BK428" s="5">
        <v>0</v>
      </c>
      <c r="BL428" s="5">
        <v>0</v>
      </c>
      <c r="BM428" s="5">
        <v>0</v>
      </c>
      <c r="BN428" s="5">
        <v>0</v>
      </c>
      <c r="BO428" s="5">
        <v>0</v>
      </c>
      <c r="BP428" s="5">
        <v>0</v>
      </c>
      <c r="BQ428" s="5">
        <v>0</v>
      </c>
      <c r="BR428" s="5">
        <v>0</v>
      </c>
      <c r="BS428" s="5">
        <v>0</v>
      </c>
      <c r="BT428" s="5">
        <v>0</v>
      </c>
      <c r="BU428" s="5">
        <v>0</v>
      </c>
      <c r="BV428" s="5">
        <v>0</v>
      </c>
      <c r="BW428" s="5">
        <v>0</v>
      </c>
      <c r="BX428" s="5">
        <v>0</v>
      </c>
      <c r="BY428" s="5">
        <v>0</v>
      </c>
      <c r="BZ428" s="5">
        <v>0</v>
      </c>
      <c r="CA428" s="5">
        <v>0</v>
      </c>
      <c r="CB428" s="5">
        <v>0</v>
      </c>
      <c r="CC428" s="5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0</v>
      </c>
      <c r="CJ428" s="5">
        <v>0</v>
      </c>
    </row>
    <row r="429" spans="2:88" x14ac:dyDescent="0.25">
      <c r="B429" s="1" t="s">
        <v>136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  <c r="AF429" s="5">
        <v>0</v>
      </c>
      <c r="AG429" s="5">
        <v>0</v>
      </c>
      <c r="AH429" s="5">
        <v>0</v>
      </c>
      <c r="AI429" s="5">
        <v>0</v>
      </c>
      <c r="AJ429" s="5">
        <v>0</v>
      </c>
      <c r="AK429" s="5">
        <v>0</v>
      </c>
      <c r="AL429" s="5">
        <v>0</v>
      </c>
      <c r="AM429" s="5">
        <v>0</v>
      </c>
      <c r="AN429" s="5">
        <v>0</v>
      </c>
      <c r="AO429" s="5">
        <v>0</v>
      </c>
      <c r="AP429" s="5">
        <v>0</v>
      </c>
      <c r="AQ429" s="5">
        <v>0</v>
      </c>
      <c r="AR429" s="5">
        <v>0</v>
      </c>
      <c r="AS429" s="5">
        <v>0</v>
      </c>
      <c r="AT429" s="5">
        <v>0</v>
      </c>
      <c r="AU429" s="5">
        <v>0</v>
      </c>
      <c r="AV429" s="5">
        <v>0</v>
      </c>
      <c r="AW429" s="5">
        <v>0</v>
      </c>
      <c r="AX429" s="5">
        <v>0</v>
      </c>
      <c r="AY429" s="5">
        <v>0</v>
      </c>
      <c r="AZ429" s="5">
        <v>0</v>
      </c>
      <c r="BA429" s="5">
        <f>-BC375*$C$359/2+BC373*$C$359</f>
        <v>1.3897235576923078E-2</v>
      </c>
      <c r="BB429" s="5">
        <f>BC373*$C$359/2</f>
        <v>6.8860176282051289E-3</v>
      </c>
      <c r="BC429" s="5">
        <f>-2*BC373*$C$359+BC373*$C$363</f>
        <v>-2.7532836055366522E-2</v>
      </c>
      <c r="BD429" s="5">
        <f>-BC375*$C$359</f>
        <v>2.5040064102564106E-4</v>
      </c>
      <c r="BE429" s="5">
        <f>BC375*$C$359/2+BC373*$C$359</f>
        <v>1.3646834935897438E-2</v>
      </c>
      <c r="BF429" s="5">
        <f>-BC373*$C$359/2</f>
        <v>-6.8860176282051289E-3</v>
      </c>
      <c r="BG429" s="5">
        <v>0</v>
      </c>
      <c r="BH429" s="5">
        <v>0</v>
      </c>
      <c r="BI429" s="5">
        <v>0</v>
      </c>
      <c r="BJ429" s="5">
        <v>0</v>
      </c>
      <c r="BK429" s="5">
        <v>0</v>
      </c>
      <c r="BL429" s="5">
        <v>0</v>
      </c>
      <c r="BM429" s="5">
        <v>0</v>
      </c>
      <c r="BN429" s="5">
        <v>0</v>
      </c>
      <c r="BO429" s="5">
        <v>0</v>
      </c>
      <c r="BP429" s="5">
        <v>0</v>
      </c>
      <c r="BQ429" s="5">
        <v>0</v>
      </c>
      <c r="BR429" s="5">
        <v>0</v>
      </c>
      <c r="BS429" s="5">
        <v>0</v>
      </c>
      <c r="BT429" s="5">
        <v>0</v>
      </c>
      <c r="BU429" s="5">
        <v>0</v>
      </c>
      <c r="BV429" s="5">
        <v>0</v>
      </c>
      <c r="BW429" s="5">
        <v>0</v>
      </c>
      <c r="BX429" s="5">
        <v>0</v>
      </c>
      <c r="BY429" s="5">
        <v>0</v>
      </c>
      <c r="BZ429" s="5">
        <v>0</v>
      </c>
      <c r="CA429" s="5">
        <v>0</v>
      </c>
      <c r="CB429" s="5">
        <v>0</v>
      </c>
      <c r="CC429" s="5">
        <v>0</v>
      </c>
      <c r="CD429" s="5">
        <v>0</v>
      </c>
      <c r="CE429" s="5">
        <v>0</v>
      </c>
      <c r="CF429" s="5">
        <v>0</v>
      </c>
      <c r="CG429" s="5">
        <v>0</v>
      </c>
      <c r="CH429" s="5">
        <v>0</v>
      </c>
      <c r="CI429" s="5">
        <v>0</v>
      </c>
      <c r="CJ429" s="5">
        <v>0</v>
      </c>
    </row>
    <row r="430" spans="2:88" x14ac:dyDescent="0.25">
      <c r="B430" s="1" t="s">
        <v>137</v>
      </c>
      <c r="C430" s="5">
        <v>0</v>
      </c>
      <c r="D430" s="5">
        <v>0</v>
      </c>
      <c r="E430" s="5">
        <v>0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5">
        <v>0</v>
      </c>
      <c r="AD430" s="5">
        <v>0</v>
      </c>
      <c r="AE430" s="5">
        <v>0</v>
      </c>
      <c r="AF430" s="5">
        <v>0</v>
      </c>
      <c r="AG430" s="5">
        <v>0</v>
      </c>
      <c r="AH430" s="5">
        <v>0</v>
      </c>
      <c r="AI430" s="5">
        <v>0</v>
      </c>
      <c r="AJ430" s="5">
        <v>0</v>
      </c>
      <c r="AK430" s="5">
        <v>0</v>
      </c>
      <c r="AL430" s="5">
        <v>0</v>
      </c>
      <c r="AM430" s="5">
        <v>0</v>
      </c>
      <c r="AN430" s="5">
        <v>0</v>
      </c>
      <c r="AO430" s="5">
        <v>0</v>
      </c>
      <c r="AP430" s="5">
        <v>0</v>
      </c>
      <c r="AQ430" s="5">
        <v>0</v>
      </c>
      <c r="AR430" s="5">
        <v>0</v>
      </c>
      <c r="AS430" s="5">
        <v>0</v>
      </c>
      <c r="AT430" s="5">
        <v>0</v>
      </c>
      <c r="AU430" s="5">
        <v>0</v>
      </c>
      <c r="AV430" s="5">
        <v>0</v>
      </c>
      <c r="AW430" s="5">
        <v>0</v>
      </c>
      <c r="AX430" s="5">
        <v>0</v>
      </c>
      <c r="AY430" s="5">
        <v>0</v>
      </c>
      <c r="AZ430" s="5">
        <v>0</v>
      </c>
      <c r="BA430" s="5">
        <f>-BC373*$C$359/2</f>
        <v>-6.8860176282051289E-3</v>
      </c>
      <c r="BB430" s="5">
        <f>BC369-BC371/2</f>
        <v>0.33381347656249999</v>
      </c>
      <c r="BC430" s="5">
        <v>0</v>
      </c>
      <c r="BD430" s="5">
        <f>-2*BC369-BC373*$C$359+$C$357*BC369*$E$363</f>
        <v>-0.66358941842191443</v>
      </c>
      <c r="BE430" s="5">
        <f>BC373*$C$359/2</f>
        <v>6.8860176282051289E-3</v>
      </c>
      <c r="BF430" s="5">
        <f>BC369+BC371/2</f>
        <v>0.31608886718750001</v>
      </c>
      <c r="BG430" s="5">
        <v>0</v>
      </c>
      <c r="BH430" s="5">
        <v>0</v>
      </c>
      <c r="BI430" s="5">
        <v>0</v>
      </c>
      <c r="BJ430" s="5">
        <v>0</v>
      </c>
      <c r="BK430" s="5">
        <v>0</v>
      </c>
      <c r="BL430" s="5">
        <v>0</v>
      </c>
      <c r="BM430" s="5">
        <v>0</v>
      </c>
      <c r="BN430" s="5">
        <v>0</v>
      </c>
      <c r="BO430" s="5">
        <v>0</v>
      </c>
      <c r="BP430" s="5">
        <v>0</v>
      </c>
      <c r="BQ430" s="5">
        <v>0</v>
      </c>
      <c r="BR430" s="5">
        <v>0</v>
      </c>
      <c r="BS430" s="5">
        <v>0</v>
      </c>
      <c r="BT430" s="5">
        <v>0</v>
      </c>
      <c r="BU430" s="5">
        <v>0</v>
      </c>
      <c r="BV430" s="5">
        <v>0</v>
      </c>
      <c r="BW430" s="5">
        <v>0</v>
      </c>
      <c r="BX430" s="5">
        <v>0</v>
      </c>
      <c r="BY430" s="5">
        <v>0</v>
      </c>
      <c r="BZ430" s="5">
        <v>0</v>
      </c>
      <c r="CA430" s="5">
        <v>0</v>
      </c>
      <c r="CB430" s="5">
        <v>0</v>
      </c>
      <c r="CC430" s="5">
        <v>0</v>
      </c>
      <c r="CD430" s="5">
        <v>0</v>
      </c>
      <c r="CE430" s="5">
        <v>0</v>
      </c>
      <c r="CF430" s="5">
        <v>0</v>
      </c>
      <c r="CG430" s="5">
        <v>0</v>
      </c>
      <c r="CH430" s="5">
        <v>0</v>
      </c>
      <c r="CI430" s="5">
        <v>0</v>
      </c>
      <c r="CJ430" s="5">
        <v>0</v>
      </c>
    </row>
    <row r="431" spans="2:88" x14ac:dyDescent="0.25">
      <c r="B431" s="1" t="s">
        <v>138</v>
      </c>
      <c r="C431" s="5">
        <v>0</v>
      </c>
      <c r="D431" s="5">
        <v>0</v>
      </c>
      <c r="E431" s="5">
        <v>0</v>
      </c>
      <c r="F431" s="5">
        <v>0</v>
      </c>
      <c r="G431" s="5">
        <v>0</v>
      </c>
      <c r="H431" s="5">
        <v>0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5">
        <v>0</v>
      </c>
      <c r="AD431" s="5">
        <v>0</v>
      </c>
      <c r="AE431" s="5">
        <v>0</v>
      </c>
      <c r="AF431" s="5">
        <v>0</v>
      </c>
      <c r="AG431" s="5">
        <v>0</v>
      </c>
      <c r="AH431" s="5">
        <v>0</v>
      </c>
      <c r="AI431" s="5">
        <v>0</v>
      </c>
      <c r="AJ431" s="5">
        <v>0</v>
      </c>
      <c r="AK431" s="5">
        <v>0</v>
      </c>
      <c r="AL431" s="5">
        <v>0</v>
      </c>
      <c r="AM431" s="5">
        <v>0</v>
      </c>
      <c r="AN431" s="5">
        <v>0</v>
      </c>
      <c r="AO431" s="5">
        <v>0</v>
      </c>
      <c r="AP431" s="5">
        <v>0</v>
      </c>
      <c r="AQ431" s="5">
        <v>0</v>
      </c>
      <c r="AR431" s="5">
        <v>0</v>
      </c>
      <c r="AS431" s="5">
        <v>0</v>
      </c>
      <c r="AT431" s="5">
        <v>0</v>
      </c>
      <c r="AU431" s="5">
        <v>0</v>
      </c>
      <c r="AV431" s="5">
        <v>0</v>
      </c>
      <c r="AW431" s="5">
        <v>0</v>
      </c>
      <c r="AX431" s="5">
        <v>0</v>
      </c>
      <c r="AY431" s="5">
        <v>0</v>
      </c>
      <c r="AZ431" s="5">
        <v>0</v>
      </c>
      <c r="BA431" s="5">
        <v>0</v>
      </c>
      <c r="BB431" s="5">
        <v>0</v>
      </c>
      <c r="BC431" s="5">
        <f>-BE375*$C$359/2+BE373*$C$359</f>
        <v>1.3646834935897438E-2</v>
      </c>
      <c r="BD431" s="5">
        <f>BE373*$C$359/2</f>
        <v>6.7608173076923088E-3</v>
      </c>
      <c r="BE431" s="5">
        <f>-2*BE373*$C$359+BE373*$C$363</f>
        <v>-2.7032239036178043E-2</v>
      </c>
      <c r="BF431" s="5">
        <f>-BE375*$C$359</f>
        <v>2.5040064102564106E-4</v>
      </c>
      <c r="BG431" s="5">
        <f>BE375*$C$359/2+BE373*$C$359</f>
        <v>1.3396434294871798E-2</v>
      </c>
      <c r="BH431" s="5">
        <f>-BE373*$C$359/2</f>
        <v>-6.7608173076923088E-3</v>
      </c>
      <c r="BI431" s="5">
        <v>0</v>
      </c>
      <c r="BJ431" s="5">
        <v>0</v>
      </c>
      <c r="BK431" s="5">
        <v>0</v>
      </c>
      <c r="BL431" s="5">
        <v>0</v>
      </c>
      <c r="BM431" s="5">
        <v>0</v>
      </c>
      <c r="BN431" s="5">
        <v>0</v>
      </c>
      <c r="BO431" s="5">
        <v>0</v>
      </c>
      <c r="BP431" s="5">
        <v>0</v>
      </c>
      <c r="BQ431" s="5">
        <v>0</v>
      </c>
      <c r="BR431" s="5">
        <v>0</v>
      </c>
      <c r="BS431" s="5">
        <v>0</v>
      </c>
      <c r="BT431" s="5">
        <v>0</v>
      </c>
      <c r="BU431" s="5">
        <v>0</v>
      </c>
      <c r="BV431" s="5">
        <v>0</v>
      </c>
      <c r="BW431" s="5">
        <v>0</v>
      </c>
      <c r="BX431" s="5">
        <v>0</v>
      </c>
      <c r="BY431" s="5">
        <v>0</v>
      </c>
      <c r="BZ431" s="5">
        <v>0</v>
      </c>
      <c r="CA431" s="5">
        <v>0</v>
      </c>
      <c r="CB431" s="5">
        <v>0</v>
      </c>
      <c r="CC431" s="5">
        <v>0</v>
      </c>
      <c r="CD431" s="5">
        <v>0</v>
      </c>
      <c r="CE431" s="5">
        <v>0</v>
      </c>
      <c r="CF431" s="5">
        <v>0</v>
      </c>
      <c r="CG431" s="5">
        <v>0</v>
      </c>
      <c r="CH431" s="5">
        <v>0</v>
      </c>
      <c r="CI431" s="5">
        <v>0</v>
      </c>
      <c r="CJ431" s="5">
        <v>0</v>
      </c>
    </row>
    <row r="432" spans="2:88" x14ac:dyDescent="0.25">
      <c r="B432" s="1" t="s">
        <v>139</v>
      </c>
      <c r="C432" s="5">
        <v>0</v>
      </c>
      <c r="D432" s="5">
        <v>0</v>
      </c>
      <c r="E432" s="5">
        <v>0</v>
      </c>
      <c r="F432" s="5">
        <v>0</v>
      </c>
      <c r="G432" s="5">
        <v>0</v>
      </c>
      <c r="H432" s="5">
        <v>0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5">
        <v>0</v>
      </c>
      <c r="AD432" s="5">
        <v>0</v>
      </c>
      <c r="AE432" s="5">
        <v>0</v>
      </c>
      <c r="AF432" s="5">
        <v>0</v>
      </c>
      <c r="AG432" s="5">
        <v>0</v>
      </c>
      <c r="AH432" s="5">
        <v>0</v>
      </c>
      <c r="AI432" s="5">
        <v>0</v>
      </c>
      <c r="AJ432" s="5">
        <v>0</v>
      </c>
      <c r="AK432" s="5">
        <v>0</v>
      </c>
      <c r="AL432" s="5">
        <v>0</v>
      </c>
      <c r="AM432" s="5">
        <v>0</v>
      </c>
      <c r="AN432" s="5">
        <v>0</v>
      </c>
      <c r="AO432" s="5">
        <v>0</v>
      </c>
      <c r="AP432" s="5">
        <v>0</v>
      </c>
      <c r="AQ432" s="5">
        <v>0</v>
      </c>
      <c r="AR432" s="5">
        <v>0</v>
      </c>
      <c r="AS432" s="5">
        <v>0</v>
      </c>
      <c r="AT432" s="5">
        <v>0</v>
      </c>
      <c r="AU432" s="5">
        <v>0</v>
      </c>
      <c r="AV432" s="5">
        <v>0</v>
      </c>
      <c r="AW432" s="5">
        <v>0</v>
      </c>
      <c r="AX432" s="5">
        <v>0</v>
      </c>
      <c r="AY432" s="5">
        <v>0</v>
      </c>
      <c r="AZ432" s="5">
        <v>0</v>
      </c>
      <c r="BA432" s="5">
        <v>0</v>
      </c>
      <c r="BB432" s="5">
        <v>0</v>
      </c>
      <c r="BC432" s="5">
        <f>-BE373*$C$359/2</f>
        <v>-6.7608173076923088E-3</v>
      </c>
      <c r="BD432" s="5">
        <f>BE369-BE371/2</f>
        <v>0.31608984375000004</v>
      </c>
      <c r="BE432" s="5">
        <v>0</v>
      </c>
      <c r="BF432" s="5">
        <f>-2*BE369-BE373*$C$359+$C$357*BE369*$E$363</f>
        <v>-0.62853497449681484</v>
      </c>
      <c r="BG432" s="5">
        <f>BE373*$C$359/2</f>
        <v>6.7608173076923088E-3</v>
      </c>
      <c r="BH432" s="5">
        <f>BE369+BE371/2</f>
        <v>0.29900390625000006</v>
      </c>
      <c r="BI432" s="5">
        <v>0</v>
      </c>
      <c r="BJ432" s="5">
        <v>0</v>
      </c>
      <c r="BK432" s="5">
        <v>0</v>
      </c>
      <c r="BL432" s="5">
        <v>0</v>
      </c>
      <c r="BM432" s="5">
        <v>0</v>
      </c>
      <c r="BN432" s="5">
        <v>0</v>
      </c>
      <c r="BO432" s="5">
        <v>0</v>
      </c>
      <c r="BP432" s="5">
        <v>0</v>
      </c>
      <c r="BQ432" s="5">
        <v>0</v>
      </c>
      <c r="BR432" s="5">
        <v>0</v>
      </c>
      <c r="BS432" s="5">
        <v>0</v>
      </c>
      <c r="BT432" s="5">
        <v>0</v>
      </c>
      <c r="BU432" s="5">
        <v>0</v>
      </c>
      <c r="BV432" s="5">
        <v>0</v>
      </c>
      <c r="BW432" s="5">
        <v>0</v>
      </c>
      <c r="BX432" s="5">
        <v>0</v>
      </c>
      <c r="BY432" s="5">
        <v>0</v>
      </c>
      <c r="BZ432" s="5">
        <v>0</v>
      </c>
      <c r="CA432" s="5">
        <v>0</v>
      </c>
      <c r="CB432" s="5">
        <v>0</v>
      </c>
      <c r="CC432" s="5">
        <v>0</v>
      </c>
      <c r="CD432" s="5">
        <v>0</v>
      </c>
      <c r="CE432" s="5">
        <v>0</v>
      </c>
      <c r="CF432" s="5">
        <v>0</v>
      </c>
      <c r="CG432" s="5">
        <v>0</v>
      </c>
      <c r="CH432" s="5">
        <v>0</v>
      </c>
      <c r="CI432" s="5">
        <v>0</v>
      </c>
      <c r="CJ432" s="5">
        <v>0</v>
      </c>
    </row>
    <row r="433" spans="2:88" x14ac:dyDescent="0.25">
      <c r="B433" s="1" t="s">
        <v>140</v>
      </c>
      <c r="C433" s="5">
        <v>0</v>
      </c>
      <c r="D433" s="5">
        <v>0</v>
      </c>
      <c r="E433" s="5">
        <v>0</v>
      </c>
      <c r="F433" s="5">
        <v>0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5">
        <v>0</v>
      </c>
      <c r="AD433" s="5">
        <v>0</v>
      </c>
      <c r="AE433" s="5">
        <v>0</v>
      </c>
      <c r="AF433" s="5">
        <v>0</v>
      </c>
      <c r="AG433" s="5">
        <v>0</v>
      </c>
      <c r="AH433" s="5">
        <v>0</v>
      </c>
      <c r="AI433" s="5">
        <v>0</v>
      </c>
      <c r="AJ433" s="5">
        <v>0</v>
      </c>
      <c r="AK433" s="5">
        <v>0</v>
      </c>
      <c r="AL433" s="5">
        <v>0</v>
      </c>
      <c r="AM433" s="5">
        <v>0</v>
      </c>
      <c r="AN433" s="5">
        <v>0</v>
      </c>
      <c r="AO433" s="5">
        <v>0</v>
      </c>
      <c r="AP433" s="5">
        <v>0</v>
      </c>
      <c r="AQ433" s="5">
        <v>0</v>
      </c>
      <c r="AR433" s="5">
        <v>0</v>
      </c>
      <c r="AS433" s="5">
        <v>0</v>
      </c>
      <c r="AT433" s="5">
        <v>0</v>
      </c>
      <c r="AU433" s="5">
        <v>0</v>
      </c>
      <c r="AV433" s="5">
        <v>0</v>
      </c>
      <c r="AW433" s="5">
        <v>0</v>
      </c>
      <c r="AX433" s="5">
        <v>0</v>
      </c>
      <c r="AY433" s="5">
        <v>0</v>
      </c>
      <c r="AZ433" s="5">
        <v>0</v>
      </c>
      <c r="BA433" s="5">
        <v>0</v>
      </c>
      <c r="BB433" s="5">
        <v>0</v>
      </c>
      <c r="BC433" s="5">
        <v>0</v>
      </c>
      <c r="BD433" s="5">
        <v>0</v>
      </c>
      <c r="BE433" s="5">
        <f>-BG375*$C$359/2+BG373*$C$359</f>
        <v>1.3396434294871796E-2</v>
      </c>
      <c r="BF433" s="5">
        <f>BG373*$C$359/2</f>
        <v>6.6356169871794879E-3</v>
      </c>
      <c r="BG433" s="5">
        <f>-2*BG373*$C$359+BG373*$C$363</f>
        <v>-2.653164201698956E-2</v>
      </c>
      <c r="BH433" s="5">
        <f>-BG375*$C$359</f>
        <v>2.5040064102564106E-4</v>
      </c>
      <c r="BI433" s="5">
        <f>BG375*$C$359/2+BG373*$C$359</f>
        <v>1.3146033653846156E-2</v>
      </c>
      <c r="BJ433" s="5">
        <f>-BG373*$C$359/2</f>
        <v>-6.6356169871794879E-3</v>
      </c>
      <c r="BK433" s="5">
        <v>0</v>
      </c>
      <c r="BL433" s="5">
        <v>0</v>
      </c>
      <c r="BM433" s="5">
        <v>0</v>
      </c>
      <c r="BN433" s="5">
        <v>0</v>
      </c>
      <c r="BO433" s="5">
        <v>0</v>
      </c>
      <c r="BP433" s="5">
        <v>0</v>
      </c>
      <c r="BQ433" s="5">
        <v>0</v>
      </c>
      <c r="BR433" s="5">
        <v>0</v>
      </c>
      <c r="BS433" s="5">
        <v>0</v>
      </c>
      <c r="BT433" s="5">
        <v>0</v>
      </c>
      <c r="BU433" s="5">
        <v>0</v>
      </c>
      <c r="BV433" s="5">
        <v>0</v>
      </c>
      <c r="BW433" s="5">
        <v>0</v>
      </c>
      <c r="BX433" s="5">
        <v>0</v>
      </c>
      <c r="BY433" s="5">
        <v>0</v>
      </c>
      <c r="BZ433" s="5">
        <v>0</v>
      </c>
      <c r="CA433" s="5">
        <v>0</v>
      </c>
      <c r="CB433" s="5">
        <v>0</v>
      </c>
      <c r="CC433" s="5">
        <v>0</v>
      </c>
      <c r="CD433" s="5">
        <v>0</v>
      </c>
      <c r="CE433" s="5">
        <v>0</v>
      </c>
      <c r="CF433" s="5">
        <v>0</v>
      </c>
      <c r="CG433" s="5">
        <v>0</v>
      </c>
      <c r="CH433" s="5">
        <v>0</v>
      </c>
      <c r="CI433" s="5">
        <v>0</v>
      </c>
      <c r="CJ433" s="5">
        <v>0</v>
      </c>
    </row>
    <row r="434" spans="2:88" x14ac:dyDescent="0.25">
      <c r="B434" s="1" t="s">
        <v>141</v>
      </c>
      <c r="C434" s="5">
        <v>0</v>
      </c>
      <c r="D434" s="5">
        <v>0</v>
      </c>
      <c r="E434" s="5">
        <v>0</v>
      </c>
      <c r="F434" s="5">
        <v>0</v>
      </c>
      <c r="G434" s="5">
        <v>0</v>
      </c>
      <c r="H434" s="5">
        <v>0</v>
      </c>
      <c r="I434" s="5">
        <v>0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5">
        <v>0</v>
      </c>
      <c r="AD434" s="5">
        <v>0</v>
      </c>
      <c r="AE434" s="5">
        <v>0</v>
      </c>
      <c r="AF434" s="5">
        <v>0</v>
      </c>
      <c r="AG434" s="5">
        <v>0</v>
      </c>
      <c r="AH434" s="5">
        <v>0</v>
      </c>
      <c r="AI434" s="5">
        <v>0</v>
      </c>
      <c r="AJ434" s="5">
        <v>0</v>
      </c>
      <c r="AK434" s="5">
        <v>0</v>
      </c>
      <c r="AL434" s="5">
        <v>0</v>
      </c>
      <c r="AM434" s="5">
        <v>0</v>
      </c>
      <c r="AN434" s="5">
        <v>0</v>
      </c>
      <c r="AO434" s="5">
        <v>0</v>
      </c>
      <c r="AP434" s="5">
        <v>0</v>
      </c>
      <c r="AQ434" s="5">
        <v>0</v>
      </c>
      <c r="AR434" s="5">
        <v>0</v>
      </c>
      <c r="AS434" s="5">
        <v>0</v>
      </c>
      <c r="AT434" s="5">
        <v>0</v>
      </c>
      <c r="AU434" s="5">
        <v>0</v>
      </c>
      <c r="AV434" s="5">
        <v>0</v>
      </c>
      <c r="AW434" s="5">
        <v>0</v>
      </c>
      <c r="AX434" s="5">
        <v>0</v>
      </c>
      <c r="AY434" s="5">
        <v>0</v>
      </c>
      <c r="AZ434" s="5">
        <v>0</v>
      </c>
      <c r="BA434" s="5">
        <v>0</v>
      </c>
      <c r="BB434" s="5">
        <v>0</v>
      </c>
      <c r="BC434" s="5">
        <v>0</v>
      </c>
      <c r="BD434" s="5">
        <v>0</v>
      </c>
      <c r="BE434" s="5">
        <f>-BG373*$C$359/2</f>
        <v>-6.6356169871794879E-3</v>
      </c>
      <c r="BF434" s="5">
        <f>BG369-BG371/2</f>
        <v>0.29900488281249998</v>
      </c>
      <c r="BG434" s="5">
        <v>0</v>
      </c>
      <c r="BH434" s="5">
        <f>-2*BG369-BG373*$C$359+$C$357*BG369*$E$363</f>
        <v>-0.59474599011879625</v>
      </c>
      <c r="BI434" s="5">
        <f>BG373*$C$359/2</f>
        <v>6.6356169871794879E-3</v>
      </c>
      <c r="BJ434" s="5">
        <f>BG369+BG371/2</f>
        <v>0.28254589843749994</v>
      </c>
      <c r="BK434" s="5">
        <v>0</v>
      </c>
      <c r="BL434" s="5">
        <v>0</v>
      </c>
      <c r="BM434" s="5">
        <v>0</v>
      </c>
      <c r="BN434" s="5">
        <v>0</v>
      </c>
      <c r="BO434" s="5">
        <v>0</v>
      </c>
      <c r="BP434" s="5">
        <v>0</v>
      </c>
      <c r="BQ434" s="5">
        <v>0</v>
      </c>
      <c r="BR434" s="5">
        <v>0</v>
      </c>
      <c r="BS434" s="5">
        <v>0</v>
      </c>
      <c r="BT434" s="5">
        <v>0</v>
      </c>
      <c r="BU434" s="5">
        <v>0</v>
      </c>
      <c r="BV434" s="5">
        <v>0</v>
      </c>
      <c r="BW434" s="5">
        <v>0</v>
      </c>
      <c r="BX434" s="5">
        <v>0</v>
      </c>
      <c r="BY434" s="5">
        <v>0</v>
      </c>
      <c r="BZ434" s="5">
        <v>0</v>
      </c>
      <c r="CA434" s="5">
        <v>0</v>
      </c>
      <c r="CB434" s="5">
        <v>0</v>
      </c>
      <c r="CC434" s="5">
        <v>0</v>
      </c>
      <c r="CD434" s="5">
        <v>0</v>
      </c>
      <c r="CE434" s="5">
        <v>0</v>
      </c>
      <c r="CF434" s="5">
        <v>0</v>
      </c>
      <c r="CG434" s="5">
        <v>0</v>
      </c>
      <c r="CH434" s="5">
        <v>0</v>
      </c>
      <c r="CI434" s="5">
        <v>0</v>
      </c>
      <c r="CJ434" s="5">
        <v>0</v>
      </c>
    </row>
    <row r="435" spans="2:88" x14ac:dyDescent="0.25">
      <c r="B435" s="1" t="s">
        <v>142</v>
      </c>
      <c r="C435" s="5">
        <v>0</v>
      </c>
      <c r="D435" s="5">
        <v>0</v>
      </c>
      <c r="E435" s="5">
        <v>0</v>
      </c>
      <c r="F435" s="5">
        <v>0</v>
      </c>
      <c r="G435" s="5">
        <v>0</v>
      </c>
      <c r="H435" s="5">
        <v>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5">
        <v>0</v>
      </c>
      <c r="AD435" s="5">
        <v>0</v>
      </c>
      <c r="AE435" s="5">
        <v>0</v>
      </c>
      <c r="AF435" s="5">
        <v>0</v>
      </c>
      <c r="AG435" s="5">
        <v>0</v>
      </c>
      <c r="AH435" s="5">
        <v>0</v>
      </c>
      <c r="AI435" s="5">
        <v>0</v>
      </c>
      <c r="AJ435" s="5">
        <v>0</v>
      </c>
      <c r="AK435" s="5">
        <v>0</v>
      </c>
      <c r="AL435" s="5">
        <v>0</v>
      </c>
      <c r="AM435" s="5">
        <v>0</v>
      </c>
      <c r="AN435" s="5">
        <v>0</v>
      </c>
      <c r="AO435" s="5">
        <v>0</v>
      </c>
      <c r="AP435" s="5">
        <v>0</v>
      </c>
      <c r="AQ435" s="5">
        <v>0</v>
      </c>
      <c r="AR435" s="5">
        <v>0</v>
      </c>
      <c r="AS435" s="5">
        <v>0</v>
      </c>
      <c r="AT435" s="5">
        <v>0</v>
      </c>
      <c r="AU435" s="5">
        <v>0</v>
      </c>
      <c r="AV435" s="5">
        <v>0</v>
      </c>
      <c r="AW435" s="5">
        <v>0</v>
      </c>
      <c r="AX435" s="5">
        <v>0</v>
      </c>
      <c r="AY435" s="5">
        <v>0</v>
      </c>
      <c r="AZ435" s="5">
        <v>0</v>
      </c>
      <c r="BA435" s="5">
        <v>0</v>
      </c>
      <c r="BB435" s="5">
        <v>0</v>
      </c>
      <c r="BC435" s="5">
        <v>0</v>
      </c>
      <c r="BD435" s="5">
        <v>0</v>
      </c>
      <c r="BE435" s="5">
        <v>0</v>
      </c>
      <c r="BF435" s="5">
        <v>0</v>
      </c>
      <c r="BG435" s="5">
        <f>-BI375*$C$359/2+BI373*$C$359</f>
        <v>1.3146033653846156E-2</v>
      </c>
      <c r="BH435" s="5">
        <f>BI373*$C$359/2</f>
        <v>6.5104166666666678E-3</v>
      </c>
      <c r="BI435" s="5">
        <f>-2*BI373*$C$359+BI373*$C$363</f>
        <v>-2.6031044997801078E-2</v>
      </c>
      <c r="BJ435" s="5">
        <f>-BI375*$C$359</f>
        <v>2.5040064102564106E-4</v>
      </c>
      <c r="BK435" s="5">
        <f>BI375*$C$359/2+BI373*$C$359</f>
        <v>1.2895633012820516E-2</v>
      </c>
      <c r="BL435" s="5">
        <f>-BI373*$C$359/2</f>
        <v>-6.5104166666666678E-3</v>
      </c>
      <c r="BM435" s="5">
        <v>0</v>
      </c>
      <c r="BN435" s="5">
        <v>0</v>
      </c>
      <c r="BO435" s="5">
        <v>0</v>
      </c>
      <c r="BP435" s="5">
        <v>0</v>
      </c>
      <c r="BQ435" s="5">
        <v>0</v>
      </c>
      <c r="BR435" s="5">
        <v>0</v>
      </c>
      <c r="BS435" s="5">
        <v>0</v>
      </c>
      <c r="BT435" s="5">
        <v>0</v>
      </c>
      <c r="BU435" s="5">
        <v>0</v>
      </c>
      <c r="BV435" s="5">
        <v>0</v>
      </c>
      <c r="BW435" s="5">
        <v>0</v>
      </c>
      <c r="BX435" s="5">
        <v>0</v>
      </c>
      <c r="BY435" s="5">
        <v>0</v>
      </c>
      <c r="BZ435" s="5">
        <v>0</v>
      </c>
      <c r="CA435" s="5">
        <v>0</v>
      </c>
      <c r="CB435" s="5">
        <v>0</v>
      </c>
      <c r="CC435" s="5">
        <v>0</v>
      </c>
      <c r="CD435" s="5">
        <v>0</v>
      </c>
      <c r="CE435" s="5">
        <v>0</v>
      </c>
      <c r="CF435" s="5">
        <v>0</v>
      </c>
      <c r="CG435" s="5">
        <v>0</v>
      </c>
      <c r="CH435" s="5">
        <v>0</v>
      </c>
      <c r="CI435" s="5">
        <v>0</v>
      </c>
      <c r="CJ435" s="5">
        <v>0</v>
      </c>
    </row>
    <row r="436" spans="2:88" x14ac:dyDescent="0.25">
      <c r="B436" s="1" t="s">
        <v>143</v>
      </c>
      <c r="C436" s="5">
        <v>0</v>
      </c>
      <c r="D436" s="5">
        <v>0</v>
      </c>
      <c r="E436" s="5">
        <v>0</v>
      </c>
      <c r="F436" s="5">
        <v>0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5">
        <v>0</v>
      </c>
      <c r="AD436" s="5">
        <v>0</v>
      </c>
      <c r="AE436" s="5">
        <v>0</v>
      </c>
      <c r="AF436" s="5">
        <v>0</v>
      </c>
      <c r="AG436" s="5">
        <v>0</v>
      </c>
      <c r="AH436" s="5">
        <v>0</v>
      </c>
      <c r="AI436" s="5">
        <v>0</v>
      </c>
      <c r="AJ436" s="5">
        <v>0</v>
      </c>
      <c r="AK436" s="5">
        <v>0</v>
      </c>
      <c r="AL436" s="5">
        <v>0</v>
      </c>
      <c r="AM436" s="5">
        <v>0</v>
      </c>
      <c r="AN436" s="5">
        <v>0</v>
      </c>
      <c r="AO436" s="5">
        <v>0</v>
      </c>
      <c r="AP436" s="5">
        <v>0</v>
      </c>
      <c r="AQ436" s="5">
        <v>0</v>
      </c>
      <c r="AR436" s="5">
        <v>0</v>
      </c>
      <c r="AS436" s="5">
        <v>0</v>
      </c>
      <c r="AT436" s="5">
        <v>0</v>
      </c>
      <c r="AU436" s="5">
        <v>0</v>
      </c>
      <c r="AV436" s="5">
        <v>0</v>
      </c>
      <c r="AW436" s="5">
        <v>0</v>
      </c>
      <c r="AX436" s="5">
        <v>0</v>
      </c>
      <c r="AY436" s="5">
        <v>0</v>
      </c>
      <c r="AZ436" s="5">
        <v>0</v>
      </c>
      <c r="BA436" s="5">
        <v>0</v>
      </c>
      <c r="BB436" s="5">
        <v>0</v>
      </c>
      <c r="BC436" s="5">
        <v>0</v>
      </c>
      <c r="BD436" s="5">
        <v>0</v>
      </c>
      <c r="BE436" s="5">
        <v>0</v>
      </c>
      <c r="BF436" s="5">
        <v>0</v>
      </c>
      <c r="BG436" s="5">
        <f>-BI373*$C$359/2</f>
        <v>-6.5104166666666678E-3</v>
      </c>
      <c r="BH436" s="5">
        <f>BI369-BI371/2</f>
        <v>0.28254687500000009</v>
      </c>
      <c r="BI436" s="5">
        <v>0</v>
      </c>
      <c r="BJ436" s="5">
        <f>-2*BI369-BI373*$C$359+$C$357*BI369*$E$363</f>
        <v>-0.56219903085180212</v>
      </c>
      <c r="BK436" s="5">
        <f>BI373*$C$359/2</f>
        <v>6.5104166666666678E-3</v>
      </c>
      <c r="BL436" s="5">
        <f>BI369+BI371/2</f>
        <v>0.26670312500000004</v>
      </c>
      <c r="BM436" s="5">
        <v>0</v>
      </c>
      <c r="BN436" s="5">
        <v>0</v>
      </c>
      <c r="BO436" s="5">
        <v>0</v>
      </c>
      <c r="BP436" s="5">
        <v>0</v>
      </c>
      <c r="BQ436" s="5">
        <v>0</v>
      </c>
      <c r="BR436" s="5">
        <v>0</v>
      </c>
      <c r="BS436" s="5">
        <v>0</v>
      </c>
      <c r="BT436" s="5">
        <v>0</v>
      </c>
      <c r="BU436" s="5">
        <v>0</v>
      </c>
      <c r="BV436" s="5">
        <v>0</v>
      </c>
      <c r="BW436" s="5">
        <v>0</v>
      </c>
      <c r="BX436" s="5">
        <v>0</v>
      </c>
      <c r="BY436" s="5">
        <v>0</v>
      </c>
      <c r="BZ436" s="5">
        <v>0</v>
      </c>
      <c r="CA436" s="5">
        <v>0</v>
      </c>
      <c r="CB436" s="5">
        <v>0</v>
      </c>
      <c r="CC436" s="5">
        <v>0</v>
      </c>
      <c r="CD436" s="5">
        <v>0</v>
      </c>
      <c r="CE436" s="5">
        <v>0</v>
      </c>
      <c r="CF436" s="5">
        <v>0</v>
      </c>
      <c r="CG436" s="5">
        <v>0</v>
      </c>
      <c r="CH436" s="5">
        <v>0</v>
      </c>
      <c r="CI436" s="5">
        <v>0</v>
      </c>
      <c r="CJ436" s="5">
        <v>0</v>
      </c>
    </row>
    <row r="437" spans="2:88" x14ac:dyDescent="0.25">
      <c r="B437" s="1" t="s">
        <v>144</v>
      </c>
      <c r="C437" s="5">
        <v>0</v>
      </c>
      <c r="D437" s="5">
        <v>0</v>
      </c>
      <c r="E437" s="5">
        <v>0</v>
      </c>
      <c r="F437" s="5">
        <v>0</v>
      </c>
      <c r="G437" s="5">
        <v>0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5">
        <v>0</v>
      </c>
      <c r="AD437" s="5">
        <v>0</v>
      </c>
      <c r="AE437" s="5">
        <v>0</v>
      </c>
      <c r="AF437" s="5">
        <v>0</v>
      </c>
      <c r="AG437" s="5">
        <v>0</v>
      </c>
      <c r="AH437" s="5">
        <v>0</v>
      </c>
      <c r="AI437" s="5">
        <v>0</v>
      </c>
      <c r="AJ437" s="5">
        <v>0</v>
      </c>
      <c r="AK437" s="5">
        <v>0</v>
      </c>
      <c r="AL437" s="5">
        <v>0</v>
      </c>
      <c r="AM437" s="5">
        <v>0</v>
      </c>
      <c r="AN437" s="5">
        <v>0</v>
      </c>
      <c r="AO437" s="5">
        <v>0</v>
      </c>
      <c r="AP437" s="5">
        <v>0</v>
      </c>
      <c r="AQ437" s="5">
        <v>0</v>
      </c>
      <c r="AR437" s="5">
        <v>0</v>
      </c>
      <c r="AS437" s="5">
        <v>0</v>
      </c>
      <c r="AT437" s="5">
        <v>0</v>
      </c>
      <c r="AU437" s="5">
        <v>0</v>
      </c>
      <c r="AV437" s="5">
        <v>0</v>
      </c>
      <c r="AW437" s="5">
        <v>0</v>
      </c>
      <c r="AX437" s="5">
        <v>0</v>
      </c>
      <c r="AY437" s="5">
        <v>0</v>
      </c>
      <c r="AZ437" s="5">
        <v>0</v>
      </c>
      <c r="BA437" s="5">
        <v>0</v>
      </c>
      <c r="BB437" s="5">
        <v>0</v>
      </c>
      <c r="BC437" s="5">
        <v>0</v>
      </c>
      <c r="BD437" s="5">
        <v>0</v>
      </c>
      <c r="BE437" s="5">
        <v>0</v>
      </c>
      <c r="BF437" s="5">
        <v>0</v>
      </c>
      <c r="BG437" s="5">
        <v>0</v>
      </c>
      <c r="BH437" s="5">
        <v>0</v>
      </c>
      <c r="BI437" s="5">
        <f>-BK375*$C$359/2+BK373*$C$359</f>
        <v>1.2895633012820512E-2</v>
      </c>
      <c r="BJ437" s="5">
        <f>BK373*$C$359/2</f>
        <v>6.385216346153846E-3</v>
      </c>
      <c r="BK437" s="5">
        <f>-2*BK373*$C$359+BK373*$C$363</f>
        <v>-2.5530447978612592E-2</v>
      </c>
      <c r="BL437" s="5">
        <f>-BK375*$C$359</f>
        <v>2.5040064102564106E-4</v>
      </c>
      <c r="BM437" s="5">
        <f>BK375*$C$359/2+BK373*$C$359</f>
        <v>1.2645232371794872E-2</v>
      </c>
      <c r="BN437" s="5">
        <f>-BK373*$C$359/2</f>
        <v>-6.385216346153846E-3</v>
      </c>
      <c r="BO437" s="5">
        <v>0</v>
      </c>
      <c r="BP437" s="5">
        <v>0</v>
      </c>
      <c r="BQ437" s="5">
        <v>0</v>
      </c>
      <c r="BR437" s="5">
        <v>0</v>
      </c>
      <c r="BS437" s="5">
        <v>0</v>
      </c>
      <c r="BT437" s="5">
        <v>0</v>
      </c>
      <c r="BU437" s="5">
        <v>0</v>
      </c>
      <c r="BV437" s="5">
        <v>0</v>
      </c>
      <c r="BW437" s="5">
        <v>0</v>
      </c>
      <c r="BX437" s="5">
        <v>0</v>
      </c>
      <c r="BY437" s="5">
        <v>0</v>
      </c>
      <c r="BZ437" s="5">
        <v>0</v>
      </c>
      <c r="CA437" s="5">
        <v>0</v>
      </c>
      <c r="CB437" s="5">
        <v>0</v>
      </c>
      <c r="CC437" s="5">
        <v>0</v>
      </c>
      <c r="CD437" s="5">
        <v>0</v>
      </c>
      <c r="CE437" s="5">
        <v>0</v>
      </c>
      <c r="CF437" s="5">
        <v>0</v>
      </c>
      <c r="CG437" s="5">
        <v>0</v>
      </c>
      <c r="CH437" s="5">
        <v>0</v>
      </c>
      <c r="CI437" s="5">
        <v>0</v>
      </c>
      <c r="CJ437" s="5">
        <v>0</v>
      </c>
    </row>
    <row r="438" spans="2:88" x14ac:dyDescent="0.25">
      <c r="B438" s="1" t="s">
        <v>145</v>
      </c>
      <c r="C438" s="5">
        <v>0</v>
      </c>
      <c r="D438" s="5">
        <v>0</v>
      </c>
      <c r="E438" s="5">
        <v>0</v>
      </c>
      <c r="F438" s="5">
        <v>0</v>
      </c>
      <c r="G438" s="5">
        <v>0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5">
        <v>0</v>
      </c>
      <c r="AD438" s="5">
        <v>0</v>
      </c>
      <c r="AE438" s="5">
        <v>0</v>
      </c>
      <c r="AF438" s="5">
        <v>0</v>
      </c>
      <c r="AG438" s="5">
        <v>0</v>
      </c>
      <c r="AH438" s="5">
        <v>0</v>
      </c>
      <c r="AI438" s="5">
        <v>0</v>
      </c>
      <c r="AJ438" s="5">
        <v>0</v>
      </c>
      <c r="AK438" s="5">
        <v>0</v>
      </c>
      <c r="AL438" s="5">
        <v>0</v>
      </c>
      <c r="AM438" s="5">
        <v>0</v>
      </c>
      <c r="AN438" s="5">
        <v>0</v>
      </c>
      <c r="AO438" s="5">
        <v>0</v>
      </c>
      <c r="AP438" s="5">
        <v>0</v>
      </c>
      <c r="AQ438" s="5">
        <v>0</v>
      </c>
      <c r="AR438" s="5">
        <v>0</v>
      </c>
      <c r="AS438" s="5">
        <v>0</v>
      </c>
      <c r="AT438" s="5">
        <v>0</v>
      </c>
      <c r="AU438" s="5">
        <v>0</v>
      </c>
      <c r="AV438" s="5">
        <v>0</v>
      </c>
      <c r="AW438" s="5">
        <v>0</v>
      </c>
      <c r="AX438" s="5">
        <v>0</v>
      </c>
      <c r="AY438" s="5">
        <v>0</v>
      </c>
      <c r="AZ438" s="5">
        <v>0</v>
      </c>
      <c r="BA438" s="5">
        <v>0</v>
      </c>
      <c r="BB438" s="5">
        <v>0</v>
      </c>
      <c r="BC438" s="5">
        <v>0</v>
      </c>
      <c r="BD438" s="5">
        <v>0</v>
      </c>
      <c r="BE438" s="5">
        <v>0</v>
      </c>
      <c r="BF438" s="5">
        <v>0</v>
      </c>
      <c r="BG438" s="5">
        <v>0</v>
      </c>
      <c r="BH438" s="5">
        <v>0</v>
      </c>
      <c r="BI438" s="5">
        <f>-BK373*$C$359/2</f>
        <v>-6.385216346153846E-3</v>
      </c>
      <c r="BJ438" s="5">
        <f>BK369-BK371/2</f>
        <v>0.26670410156249996</v>
      </c>
      <c r="BK438" s="5">
        <v>0</v>
      </c>
      <c r="BL438" s="5">
        <f>-2*BK369-BK373*$C$359+$C$357*BK369*$E$363</f>
        <v>-0.53087066225977453</v>
      </c>
      <c r="BM438" s="5">
        <f>BK373*$C$359/2</f>
        <v>6.385216346153846E-3</v>
      </c>
      <c r="BN438" s="5">
        <f>BK369+BK371/2</f>
        <v>0.25146386718749997</v>
      </c>
      <c r="BO438" s="5">
        <v>0</v>
      </c>
      <c r="BP438" s="5">
        <v>0</v>
      </c>
      <c r="BQ438" s="5">
        <v>0</v>
      </c>
      <c r="BR438" s="5">
        <v>0</v>
      </c>
      <c r="BS438" s="5">
        <v>0</v>
      </c>
      <c r="BT438" s="5">
        <v>0</v>
      </c>
      <c r="BU438" s="5">
        <v>0</v>
      </c>
      <c r="BV438" s="5">
        <v>0</v>
      </c>
      <c r="BW438" s="5">
        <v>0</v>
      </c>
      <c r="BX438" s="5">
        <v>0</v>
      </c>
      <c r="BY438" s="5">
        <v>0</v>
      </c>
      <c r="BZ438" s="5">
        <v>0</v>
      </c>
      <c r="CA438" s="5">
        <v>0</v>
      </c>
      <c r="CB438" s="5">
        <v>0</v>
      </c>
      <c r="CC438" s="5">
        <v>0</v>
      </c>
      <c r="CD438" s="5">
        <v>0</v>
      </c>
      <c r="CE438" s="5">
        <v>0</v>
      </c>
      <c r="CF438" s="5">
        <v>0</v>
      </c>
      <c r="CG438" s="5">
        <v>0</v>
      </c>
      <c r="CH438" s="5">
        <v>0</v>
      </c>
      <c r="CI438" s="5">
        <v>0</v>
      </c>
      <c r="CJ438" s="5">
        <v>0</v>
      </c>
    </row>
    <row r="439" spans="2:88" x14ac:dyDescent="0.25">
      <c r="B439" s="1" t="s">
        <v>146</v>
      </c>
      <c r="C439" s="5">
        <v>0</v>
      </c>
      <c r="D439" s="5">
        <v>0</v>
      </c>
      <c r="E439" s="5">
        <v>0</v>
      </c>
      <c r="F439" s="5">
        <v>0</v>
      </c>
      <c r="G439" s="5">
        <v>0</v>
      </c>
      <c r="H439" s="5">
        <v>0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0</v>
      </c>
      <c r="AC439" s="5">
        <v>0</v>
      </c>
      <c r="AD439" s="5">
        <v>0</v>
      </c>
      <c r="AE439" s="5">
        <v>0</v>
      </c>
      <c r="AF439" s="5">
        <v>0</v>
      </c>
      <c r="AG439" s="5">
        <v>0</v>
      </c>
      <c r="AH439" s="5">
        <v>0</v>
      </c>
      <c r="AI439" s="5">
        <v>0</v>
      </c>
      <c r="AJ439" s="5">
        <v>0</v>
      </c>
      <c r="AK439" s="5">
        <v>0</v>
      </c>
      <c r="AL439" s="5">
        <v>0</v>
      </c>
      <c r="AM439" s="5">
        <v>0</v>
      </c>
      <c r="AN439" s="5">
        <v>0</v>
      </c>
      <c r="AO439" s="5">
        <v>0</v>
      </c>
      <c r="AP439" s="5">
        <v>0</v>
      </c>
      <c r="AQ439" s="5">
        <v>0</v>
      </c>
      <c r="AR439" s="5">
        <v>0</v>
      </c>
      <c r="AS439" s="5">
        <v>0</v>
      </c>
      <c r="AT439" s="5">
        <v>0</v>
      </c>
      <c r="AU439" s="5">
        <v>0</v>
      </c>
      <c r="AV439" s="5">
        <v>0</v>
      </c>
      <c r="AW439" s="5">
        <v>0</v>
      </c>
      <c r="AX439" s="5">
        <v>0</v>
      </c>
      <c r="AY439" s="5">
        <v>0</v>
      </c>
      <c r="AZ439" s="5">
        <v>0</v>
      </c>
      <c r="BA439" s="5">
        <v>0</v>
      </c>
      <c r="BB439" s="5">
        <v>0</v>
      </c>
      <c r="BC439" s="5">
        <v>0</v>
      </c>
      <c r="BD439" s="5">
        <v>0</v>
      </c>
      <c r="BE439" s="5">
        <v>0</v>
      </c>
      <c r="BF439" s="5">
        <v>0</v>
      </c>
      <c r="BG439" s="5">
        <v>0</v>
      </c>
      <c r="BH439" s="5">
        <v>0</v>
      </c>
      <c r="BI439" s="5">
        <v>0</v>
      </c>
      <c r="BJ439" s="5">
        <v>0</v>
      </c>
      <c r="BK439" s="5">
        <f>-BM375*$C$359/2+BM373*$C$359</f>
        <v>1.2645232371794872E-2</v>
      </c>
      <c r="BL439" s="5">
        <f>BM373*$C$359/2</f>
        <v>6.260016025641026E-3</v>
      </c>
      <c r="BM439" s="5">
        <f>-2*BM373*$C$359+BM373*$C$363</f>
        <v>-2.5029850959424109E-2</v>
      </c>
      <c r="BN439" s="5">
        <f>-BM375*$C$359</f>
        <v>2.5040064102564106E-4</v>
      </c>
      <c r="BO439" s="5">
        <f>BM375*$C$359/2+BM373*$C$359</f>
        <v>1.2394831730769232E-2</v>
      </c>
      <c r="BP439" s="5">
        <f>-BM373*$C$359/2</f>
        <v>-6.260016025641026E-3</v>
      </c>
      <c r="BQ439" s="5">
        <v>0</v>
      </c>
      <c r="BR439" s="5">
        <v>0</v>
      </c>
      <c r="BS439" s="5">
        <v>0</v>
      </c>
      <c r="BT439" s="5">
        <v>0</v>
      </c>
      <c r="BU439" s="5">
        <v>0</v>
      </c>
      <c r="BV439" s="5">
        <v>0</v>
      </c>
      <c r="BW439" s="5">
        <v>0</v>
      </c>
      <c r="BX439" s="5">
        <v>0</v>
      </c>
      <c r="BY439" s="5">
        <v>0</v>
      </c>
      <c r="BZ439" s="5">
        <v>0</v>
      </c>
      <c r="CA439" s="5">
        <v>0</v>
      </c>
      <c r="CB439" s="5">
        <v>0</v>
      </c>
      <c r="CC439" s="5">
        <v>0</v>
      </c>
      <c r="CD439" s="5">
        <v>0</v>
      </c>
      <c r="CE439" s="5">
        <v>0</v>
      </c>
      <c r="CF439" s="5">
        <v>0</v>
      </c>
      <c r="CG439" s="5">
        <v>0</v>
      </c>
      <c r="CH439" s="5">
        <v>0</v>
      </c>
      <c r="CI439" s="5">
        <v>0</v>
      </c>
      <c r="CJ439" s="5">
        <v>0</v>
      </c>
    </row>
    <row r="440" spans="2:88" x14ac:dyDescent="0.25">
      <c r="B440" s="1" t="s">
        <v>147</v>
      </c>
      <c r="C440" s="5">
        <v>0</v>
      </c>
      <c r="D440" s="5">
        <v>0</v>
      </c>
      <c r="E440" s="5">
        <v>0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5">
        <v>0</v>
      </c>
      <c r="AD440" s="5">
        <v>0</v>
      </c>
      <c r="AE440" s="5">
        <v>0</v>
      </c>
      <c r="AF440" s="5">
        <v>0</v>
      </c>
      <c r="AG440" s="5">
        <v>0</v>
      </c>
      <c r="AH440" s="5">
        <v>0</v>
      </c>
      <c r="AI440" s="5">
        <v>0</v>
      </c>
      <c r="AJ440" s="5">
        <v>0</v>
      </c>
      <c r="AK440" s="5">
        <v>0</v>
      </c>
      <c r="AL440" s="5">
        <v>0</v>
      </c>
      <c r="AM440" s="5">
        <v>0</v>
      </c>
      <c r="AN440" s="5">
        <v>0</v>
      </c>
      <c r="AO440" s="5">
        <v>0</v>
      </c>
      <c r="AP440" s="5">
        <v>0</v>
      </c>
      <c r="AQ440" s="5">
        <v>0</v>
      </c>
      <c r="AR440" s="5">
        <v>0</v>
      </c>
      <c r="AS440" s="5">
        <v>0</v>
      </c>
      <c r="AT440" s="5">
        <v>0</v>
      </c>
      <c r="AU440" s="5">
        <v>0</v>
      </c>
      <c r="AV440" s="5">
        <v>0</v>
      </c>
      <c r="AW440" s="5">
        <v>0</v>
      </c>
      <c r="AX440" s="5">
        <v>0</v>
      </c>
      <c r="AY440" s="5">
        <v>0</v>
      </c>
      <c r="AZ440" s="5">
        <v>0</v>
      </c>
      <c r="BA440" s="5">
        <v>0</v>
      </c>
      <c r="BB440" s="5">
        <v>0</v>
      </c>
      <c r="BC440" s="5">
        <v>0</v>
      </c>
      <c r="BD440" s="5">
        <v>0</v>
      </c>
      <c r="BE440" s="5">
        <v>0</v>
      </c>
      <c r="BF440" s="5">
        <v>0</v>
      </c>
      <c r="BG440" s="5">
        <v>0</v>
      </c>
      <c r="BH440" s="5">
        <v>0</v>
      </c>
      <c r="BI440" s="5">
        <v>0</v>
      </c>
      <c r="BJ440" s="5">
        <v>0</v>
      </c>
      <c r="BK440" s="5">
        <f>-BM373*$C$359/2</f>
        <v>-6.260016025641026E-3</v>
      </c>
      <c r="BL440" s="5">
        <f>BM369-BM371/2</f>
        <v>0.25146484375</v>
      </c>
      <c r="BM440" s="5">
        <v>0</v>
      </c>
      <c r="BN440" s="5">
        <f>-2*BM369-BM373*$C$359+$C$357*BM369*$E$363</f>
        <v>-0.50073744990665714</v>
      </c>
      <c r="BO440" s="5">
        <f>BM373*$C$359/2</f>
        <v>6.260016025641026E-3</v>
      </c>
      <c r="BP440" s="5">
        <f>BM369+BM371/2</f>
        <v>0.23681640625</v>
      </c>
      <c r="BQ440" s="5">
        <v>0</v>
      </c>
      <c r="BR440" s="5">
        <v>0</v>
      </c>
      <c r="BS440" s="5">
        <v>0</v>
      </c>
      <c r="BT440" s="5">
        <v>0</v>
      </c>
      <c r="BU440" s="5">
        <v>0</v>
      </c>
      <c r="BV440" s="5">
        <v>0</v>
      </c>
      <c r="BW440" s="5">
        <v>0</v>
      </c>
      <c r="BX440" s="5">
        <v>0</v>
      </c>
      <c r="BY440" s="5">
        <v>0</v>
      </c>
      <c r="BZ440" s="5">
        <v>0</v>
      </c>
      <c r="CA440" s="5">
        <v>0</v>
      </c>
      <c r="CB440" s="5">
        <v>0</v>
      </c>
      <c r="CC440" s="5">
        <v>0</v>
      </c>
      <c r="CD440" s="5">
        <v>0</v>
      </c>
      <c r="CE440" s="5">
        <v>0</v>
      </c>
      <c r="CF440" s="5">
        <v>0</v>
      </c>
      <c r="CG440" s="5">
        <v>0</v>
      </c>
      <c r="CH440" s="5">
        <v>0</v>
      </c>
      <c r="CI440" s="5">
        <v>0</v>
      </c>
      <c r="CJ440" s="5">
        <v>0</v>
      </c>
    </row>
    <row r="441" spans="2:88" x14ac:dyDescent="0.25">
      <c r="B441" s="1" t="s">
        <v>148</v>
      </c>
      <c r="C441" s="5">
        <v>0</v>
      </c>
      <c r="D441" s="5">
        <v>0</v>
      </c>
      <c r="E441" s="5">
        <v>0</v>
      </c>
      <c r="F441" s="5">
        <v>0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5">
        <v>0</v>
      </c>
      <c r="AF441" s="5">
        <v>0</v>
      </c>
      <c r="AG441" s="5">
        <v>0</v>
      </c>
      <c r="AH441" s="5">
        <v>0</v>
      </c>
      <c r="AI441" s="5">
        <v>0</v>
      </c>
      <c r="AJ441" s="5">
        <v>0</v>
      </c>
      <c r="AK441" s="5">
        <v>0</v>
      </c>
      <c r="AL441" s="5">
        <v>0</v>
      </c>
      <c r="AM441" s="5">
        <v>0</v>
      </c>
      <c r="AN441" s="5">
        <v>0</v>
      </c>
      <c r="AO441" s="5">
        <v>0</v>
      </c>
      <c r="AP441" s="5">
        <v>0</v>
      </c>
      <c r="AQ441" s="5">
        <v>0</v>
      </c>
      <c r="AR441" s="5">
        <v>0</v>
      </c>
      <c r="AS441" s="5">
        <v>0</v>
      </c>
      <c r="AT441" s="5">
        <v>0</v>
      </c>
      <c r="AU441" s="5">
        <v>0</v>
      </c>
      <c r="AV441" s="5">
        <v>0</v>
      </c>
      <c r="AW441" s="5">
        <v>0</v>
      </c>
      <c r="AX441" s="5">
        <v>0</v>
      </c>
      <c r="AY441" s="5">
        <v>0</v>
      </c>
      <c r="AZ441" s="5">
        <v>0</v>
      </c>
      <c r="BA441" s="5">
        <v>0</v>
      </c>
      <c r="BB441" s="5">
        <v>0</v>
      </c>
      <c r="BC441" s="5">
        <v>0</v>
      </c>
      <c r="BD441" s="5">
        <v>0</v>
      </c>
      <c r="BE441" s="5">
        <v>0</v>
      </c>
      <c r="BF441" s="5">
        <v>0</v>
      </c>
      <c r="BG441" s="5">
        <v>0</v>
      </c>
      <c r="BH441" s="5">
        <v>0</v>
      </c>
      <c r="BI441" s="5">
        <v>0</v>
      </c>
      <c r="BJ441" s="5">
        <v>0</v>
      </c>
      <c r="BK441" s="5">
        <v>0</v>
      </c>
      <c r="BL441" s="5">
        <v>0</v>
      </c>
      <c r="BM441" s="5">
        <f>-BO375*$C$359/2+BO373*$C$359</f>
        <v>1.2394831730769232E-2</v>
      </c>
      <c r="BN441" s="5">
        <f>BO373*$C$359/2</f>
        <v>6.1348157051282059E-3</v>
      </c>
      <c r="BO441" s="5">
        <f>-2*BO373*$C$359+BO373*$C$363</f>
        <v>-2.452925394023563E-2</v>
      </c>
      <c r="BP441" s="5">
        <f>-BO375*$C$359</f>
        <v>2.5040064102564106E-4</v>
      </c>
      <c r="BQ441" s="5">
        <f>BO375*$C$359/2+BO373*$C$359</f>
        <v>1.2144431089743592E-2</v>
      </c>
      <c r="BR441" s="5">
        <f>-BO373*$C$359/2</f>
        <v>-6.1348157051282059E-3</v>
      </c>
      <c r="BS441" s="5">
        <v>0</v>
      </c>
      <c r="BT441" s="5">
        <v>0</v>
      </c>
      <c r="BU441" s="5">
        <v>0</v>
      </c>
      <c r="BV441" s="5">
        <v>0</v>
      </c>
      <c r="BW441" s="5">
        <v>0</v>
      </c>
      <c r="BX441" s="5">
        <v>0</v>
      </c>
      <c r="BY441" s="5">
        <v>0</v>
      </c>
      <c r="BZ441" s="5">
        <v>0</v>
      </c>
      <c r="CA441" s="5">
        <v>0</v>
      </c>
      <c r="CB441" s="5">
        <v>0</v>
      </c>
      <c r="CC441" s="5">
        <v>0</v>
      </c>
      <c r="CD441" s="5">
        <v>0</v>
      </c>
      <c r="CE441" s="5">
        <v>0</v>
      </c>
      <c r="CF441" s="5">
        <v>0</v>
      </c>
      <c r="CG441" s="5">
        <v>0</v>
      </c>
      <c r="CH441" s="5">
        <v>0</v>
      </c>
      <c r="CI441" s="5">
        <v>0</v>
      </c>
      <c r="CJ441" s="5">
        <v>0</v>
      </c>
    </row>
    <row r="442" spans="2:88" x14ac:dyDescent="0.25">
      <c r="B442" s="1" t="s">
        <v>149</v>
      </c>
      <c r="C442" s="5">
        <v>0</v>
      </c>
      <c r="D442" s="5">
        <v>0</v>
      </c>
      <c r="E442" s="5">
        <v>0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5">
        <v>0</v>
      </c>
      <c r="AD442" s="5">
        <v>0</v>
      </c>
      <c r="AE442" s="5">
        <v>0</v>
      </c>
      <c r="AF442" s="5">
        <v>0</v>
      </c>
      <c r="AG442" s="5">
        <v>0</v>
      </c>
      <c r="AH442" s="5">
        <v>0</v>
      </c>
      <c r="AI442" s="5">
        <v>0</v>
      </c>
      <c r="AJ442" s="5">
        <v>0</v>
      </c>
      <c r="AK442" s="5">
        <v>0</v>
      </c>
      <c r="AL442" s="5">
        <v>0</v>
      </c>
      <c r="AM442" s="5">
        <v>0</v>
      </c>
      <c r="AN442" s="5">
        <v>0</v>
      </c>
      <c r="AO442" s="5">
        <v>0</v>
      </c>
      <c r="AP442" s="5">
        <v>0</v>
      </c>
      <c r="AQ442" s="5">
        <v>0</v>
      </c>
      <c r="AR442" s="5">
        <v>0</v>
      </c>
      <c r="AS442" s="5">
        <v>0</v>
      </c>
      <c r="AT442" s="5">
        <v>0</v>
      </c>
      <c r="AU442" s="5">
        <v>0</v>
      </c>
      <c r="AV442" s="5">
        <v>0</v>
      </c>
      <c r="AW442" s="5">
        <v>0</v>
      </c>
      <c r="AX442" s="5">
        <v>0</v>
      </c>
      <c r="AY442" s="5">
        <v>0</v>
      </c>
      <c r="AZ442" s="5">
        <v>0</v>
      </c>
      <c r="BA442" s="5">
        <v>0</v>
      </c>
      <c r="BB442" s="5">
        <v>0</v>
      </c>
      <c r="BC442" s="5">
        <v>0</v>
      </c>
      <c r="BD442" s="5">
        <v>0</v>
      </c>
      <c r="BE442" s="5">
        <v>0</v>
      </c>
      <c r="BF442" s="5">
        <v>0</v>
      </c>
      <c r="BG442" s="5">
        <v>0</v>
      </c>
      <c r="BH442" s="5">
        <v>0</v>
      </c>
      <c r="BI442" s="5">
        <v>0</v>
      </c>
      <c r="BJ442" s="5">
        <v>0</v>
      </c>
      <c r="BK442" s="5">
        <v>0</v>
      </c>
      <c r="BL442" s="5">
        <v>0</v>
      </c>
      <c r="BM442" s="5">
        <f>-BO373*$C$359/2</f>
        <v>-6.1348157051282059E-3</v>
      </c>
      <c r="BN442" s="5">
        <f>BO369-BO371/2</f>
        <v>0.23681738281250006</v>
      </c>
      <c r="BO442" s="5">
        <v>0</v>
      </c>
      <c r="BP442" s="5">
        <f>-2*BO369-BO373*$C$359+$C$357*BO369*$E$363</f>
        <v>-0.47177595935639266</v>
      </c>
      <c r="BQ442" s="5">
        <f>BO373*$C$359/2</f>
        <v>6.1348157051282059E-3</v>
      </c>
      <c r="BR442" s="5">
        <f>BO369+BO371/2</f>
        <v>0.22274902343750005</v>
      </c>
      <c r="BS442" s="5">
        <v>0</v>
      </c>
      <c r="BT442" s="5">
        <v>0</v>
      </c>
      <c r="BU442" s="5">
        <v>0</v>
      </c>
      <c r="BV442" s="5">
        <v>0</v>
      </c>
      <c r="BW442" s="5">
        <v>0</v>
      </c>
      <c r="BX442" s="5">
        <v>0</v>
      </c>
      <c r="BY442" s="5">
        <v>0</v>
      </c>
      <c r="BZ442" s="5">
        <v>0</v>
      </c>
      <c r="CA442" s="5">
        <v>0</v>
      </c>
      <c r="CB442" s="5">
        <v>0</v>
      </c>
      <c r="CC442" s="5">
        <v>0</v>
      </c>
      <c r="CD442" s="5">
        <v>0</v>
      </c>
      <c r="CE442" s="5">
        <v>0</v>
      </c>
      <c r="CF442" s="5">
        <v>0</v>
      </c>
      <c r="CG442" s="5">
        <v>0</v>
      </c>
      <c r="CH442" s="5">
        <v>0</v>
      </c>
      <c r="CI442" s="5">
        <v>0</v>
      </c>
      <c r="CJ442" s="5">
        <v>0</v>
      </c>
    </row>
    <row r="443" spans="2:88" x14ac:dyDescent="0.25">
      <c r="B443" s="1" t="s">
        <v>150</v>
      </c>
      <c r="C443" s="5">
        <v>0</v>
      </c>
      <c r="D443" s="5">
        <v>0</v>
      </c>
      <c r="E443" s="5">
        <v>0</v>
      </c>
      <c r="F443" s="5">
        <v>0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5">
        <v>0</v>
      </c>
      <c r="AD443" s="5">
        <v>0</v>
      </c>
      <c r="AE443" s="5">
        <v>0</v>
      </c>
      <c r="AF443" s="5">
        <v>0</v>
      </c>
      <c r="AG443" s="5">
        <v>0</v>
      </c>
      <c r="AH443" s="5">
        <v>0</v>
      </c>
      <c r="AI443" s="5">
        <v>0</v>
      </c>
      <c r="AJ443" s="5">
        <v>0</v>
      </c>
      <c r="AK443" s="5">
        <v>0</v>
      </c>
      <c r="AL443" s="5">
        <v>0</v>
      </c>
      <c r="AM443" s="5">
        <v>0</v>
      </c>
      <c r="AN443" s="5">
        <v>0</v>
      </c>
      <c r="AO443" s="5">
        <v>0</v>
      </c>
      <c r="AP443" s="5">
        <v>0</v>
      </c>
      <c r="AQ443" s="5">
        <v>0</v>
      </c>
      <c r="AR443" s="5">
        <v>0</v>
      </c>
      <c r="AS443" s="5">
        <v>0</v>
      </c>
      <c r="AT443" s="5">
        <v>0</v>
      </c>
      <c r="AU443" s="5">
        <v>0</v>
      </c>
      <c r="AV443" s="5">
        <v>0</v>
      </c>
      <c r="AW443" s="5">
        <v>0</v>
      </c>
      <c r="AX443" s="5">
        <v>0</v>
      </c>
      <c r="AY443" s="5">
        <v>0</v>
      </c>
      <c r="AZ443" s="5">
        <v>0</v>
      </c>
      <c r="BA443" s="5">
        <v>0</v>
      </c>
      <c r="BB443" s="5">
        <v>0</v>
      </c>
      <c r="BC443" s="5">
        <v>0</v>
      </c>
      <c r="BD443" s="5">
        <v>0</v>
      </c>
      <c r="BE443" s="5">
        <v>0</v>
      </c>
      <c r="BF443" s="5">
        <v>0</v>
      </c>
      <c r="BG443" s="5">
        <v>0</v>
      </c>
      <c r="BH443" s="5">
        <v>0</v>
      </c>
      <c r="BI443" s="5">
        <v>0</v>
      </c>
      <c r="BJ443" s="5">
        <v>0</v>
      </c>
      <c r="BK443" s="5">
        <v>0</v>
      </c>
      <c r="BL443" s="5">
        <v>0</v>
      </c>
      <c r="BM443" s="5">
        <v>0</v>
      </c>
      <c r="BN443" s="5">
        <v>0</v>
      </c>
      <c r="BO443" s="5">
        <f>-BQ375*$C$359/2+BQ373*$C$359</f>
        <v>1.214443108974359E-2</v>
      </c>
      <c r="BP443" s="5">
        <f>BQ373*$C$359/2</f>
        <v>6.0096153846153849E-3</v>
      </c>
      <c r="BQ443" s="5">
        <f>-2*BQ373*$C$359+BQ373*$C$363</f>
        <v>-2.4028656921047147E-2</v>
      </c>
      <c r="BR443" s="5">
        <f>-BQ375*$C$359</f>
        <v>2.5040064102564106E-4</v>
      </c>
      <c r="BS443" s="5">
        <f>BQ375*$C$359/2+BQ373*$C$359</f>
        <v>1.189403044871795E-2</v>
      </c>
      <c r="BT443" s="5">
        <f>-BQ373*$C$359/2</f>
        <v>-6.0096153846153849E-3</v>
      </c>
      <c r="BU443" s="5">
        <v>0</v>
      </c>
      <c r="BV443" s="5">
        <v>0</v>
      </c>
      <c r="BW443" s="5">
        <v>0</v>
      </c>
      <c r="BX443" s="5">
        <v>0</v>
      </c>
      <c r="BY443" s="5">
        <v>0</v>
      </c>
      <c r="BZ443" s="5">
        <v>0</v>
      </c>
      <c r="CA443" s="5">
        <v>0</v>
      </c>
      <c r="CB443" s="5">
        <v>0</v>
      </c>
      <c r="CC443" s="5">
        <v>0</v>
      </c>
      <c r="CD443" s="5">
        <v>0</v>
      </c>
      <c r="CE443" s="5">
        <v>0</v>
      </c>
      <c r="CF443" s="5">
        <v>0</v>
      </c>
      <c r="CG443" s="5">
        <v>0</v>
      </c>
      <c r="CH443" s="5">
        <v>0</v>
      </c>
      <c r="CI443" s="5">
        <v>0</v>
      </c>
      <c r="CJ443" s="5">
        <v>0</v>
      </c>
    </row>
    <row r="444" spans="2:88" x14ac:dyDescent="0.25">
      <c r="B444" s="1" t="s">
        <v>151</v>
      </c>
      <c r="C444" s="5">
        <v>0</v>
      </c>
      <c r="D444" s="5">
        <v>0</v>
      </c>
      <c r="E444" s="5">
        <v>0</v>
      </c>
      <c r="F444" s="5">
        <v>0</v>
      </c>
      <c r="G444" s="5">
        <v>0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5">
        <v>0</v>
      </c>
      <c r="AC444" s="5">
        <v>0</v>
      </c>
      <c r="AD444" s="5">
        <v>0</v>
      </c>
      <c r="AE444" s="5">
        <v>0</v>
      </c>
      <c r="AF444" s="5">
        <v>0</v>
      </c>
      <c r="AG444" s="5">
        <v>0</v>
      </c>
      <c r="AH444" s="5">
        <v>0</v>
      </c>
      <c r="AI444" s="5">
        <v>0</v>
      </c>
      <c r="AJ444" s="5">
        <v>0</v>
      </c>
      <c r="AK444" s="5">
        <v>0</v>
      </c>
      <c r="AL444" s="5">
        <v>0</v>
      </c>
      <c r="AM444" s="5">
        <v>0</v>
      </c>
      <c r="AN444" s="5">
        <v>0</v>
      </c>
      <c r="AO444" s="5">
        <v>0</v>
      </c>
      <c r="AP444" s="5">
        <v>0</v>
      </c>
      <c r="AQ444" s="5">
        <v>0</v>
      </c>
      <c r="AR444" s="5">
        <v>0</v>
      </c>
      <c r="AS444" s="5">
        <v>0</v>
      </c>
      <c r="AT444" s="5">
        <v>0</v>
      </c>
      <c r="AU444" s="5">
        <v>0</v>
      </c>
      <c r="AV444" s="5">
        <v>0</v>
      </c>
      <c r="AW444" s="5">
        <v>0</v>
      </c>
      <c r="AX444" s="5">
        <v>0</v>
      </c>
      <c r="AY444" s="5">
        <v>0</v>
      </c>
      <c r="AZ444" s="5">
        <v>0</v>
      </c>
      <c r="BA444" s="5">
        <v>0</v>
      </c>
      <c r="BB444" s="5">
        <v>0</v>
      </c>
      <c r="BC444" s="5">
        <v>0</v>
      </c>
      <c r="BD444" s="5">
        <v>0</v>
      </c>
      <c r="BE444" s="5">
        <v>0</v>
      </c>
      <c r="BF444" s="5">
        <v>0</v>
      </c>
      <c r="BG444" s="5">
        <v>0</v>
      </c>
      <c r="BH444" s="5">
        <v>0</v>
      </c>
      <c r="BI444" s="5">
        <v>0</v>
      </c>
      <c r="BJ444" s="5">
        <v>0</v>
      </c>
      <c r="BK444" s="5">
        <v>0</v>
      </c>
      <c r="BL444" s="5">
        <v>0</v>
      </c>
      <c r="BM444" s="5">
        <v>0</v>
      </c>
      <c r="BN444" s="5">
        <v>0</v>
      </c>
      <c r="BO444" s="5">
        <f>-BQ373*$C$359/2</f>
        <v>-6.0096153846153849E-3</v>
      </c>
      <c r="BP444" s="5">
        <f>BQ369-BQ371/2</f>
        <v>0.22275</v>
      </c>
      <c r="BQ444" s="5">
        <v>0</v>
      </c>
      <c r="BR444" s="5">
        <f>-2*BQ369-BQ373*$C$359+$C$357*BQ369*$E$363</f>
        <v>-0.44396275617292386</v>
      </c>
      <c r="BS444" s="5">
        <f>BQ373*$C$359/2</f>
        <v>6.0096153846153849E-3</v>
      </c>
      <c r="BT444" s="5">
        <f>BQ369+BQ371/2</f>
        <v>0.20924999999999999</v>
      </c>
      <c r="BU444" s="5">
        <v>0</v>
      </c>
      <c r="BV444" s="5">
        <v>0</v>
      </c>
      <c r="BW444" s="5">
        <v>0</v>
      </c>
      <c r="BX444" s="5">
        <v>0</v>
      </c>
      <c r="BY444" s="5">
        <v>0</v>
      </c>
      <c r="BZ444" s="5">
        <v>0</v>
      </c>
      <c r="CA444" s="5">
        <v>0</v>
      </c>
      <c r="CB444" s="5">
        <v>0</v>
      </c>
      <c r="CC444" s="5">
        <v>0</v>
      </c>
      <c r="CD444" s="5">
        <v>0</v>
      </c>
      <c r="CE444" s="5">
        <v>0</v>
      </c>
      <c r="CF444" s="5">
        <v>0</v>
      </c>
      <c r="CG444" s="5">
        <v>0</v>
      </c>
      <c r="CH444" s="5">
        <v>0</v>
      </c>
      <c r="CI444" s="5">
        <v>0</v>
      </c>
      <c r="CJ444" s="5">
        <v>0</v>
      </c>
    </row>
    <row r="445" spans="2:88" x14ac:dyDescent="0.25">
      <c r="B445" s="1" t="s">
        <v>171</v>
      </c>
      <c r="C445" s="5">
        <v>0</v>
      </c>
      <c r="D445" s="5">
        <v>0</v>
      </c>
      <c r="E445" s="5">
        <v>0</v>
      </c>
      <c r="F445" s="5">
        <v>0</v>
      </c>
      <c r="G445" s="5">
        <v>0</v>
      </c>
      <c r="H445" s="5">
        <v>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5">
        <v>0</v>
      </c>
      <c r="AD445" s="5">
        <v>0</v>
      </c>
      <c r="AE445" s="5">
        <v>0</v>
      </c>
      <c r="AF445" s="5">
        <v>0</v>
      </c>
      <c r="AG445" s="5">
        <v>0</v>
      </c>
      <c r="AH445" s="5">
        <v>0</v>
      </c>
      <c r="AI445" s="5">
        <v>0</v>
      </c>
      <c r="AJ445" s="5">
        <v>0</v>
      </c>
      <c r="AK445" s="5">
        <v>0</v>
      </c>
      <c r="AL445" s="5">
        <v>0</v>
      </c>
      <c r="AM445" s="5">
        <v>0</v>
      </c>
      <c r="AN445" s="5">
        <v>0</v>
      </c>
      <c r="AO445" s="5">
        <v>0</v>
      </c>
      <c r="AP445" s="5">
        <v>0</v>
      </c>
      <c r="AQ445" s="5">
        <v>0</v>
      </c>
      <c r="AR445" s="5">
        <v>0</v>
      </c>
      <c r="AS445" s="5">
        <v>0</v>
      </c>
      <c r="AT445" s="5">
        <v>0</v>
      </c>
      <c r="AU445" s="5">
        <v>0</v>
      </c>
      <c r="AV445" s="5">
        <v>0</v>
      </c>
      <c r="AW445" s="5">
        <v>0</v>
      </c>
      <c r="AX445" s="5">
        <v>0</v>
      </c>
      <c r="AY445" s="5">
        <v>0</v>
      </c>
      <c r="AZ445" s="5">
        <v>0</v>
      </c>
      <c r="BA445" s="5">
        <v>0</v>
      </c>
      <c r="BB445" s="5">
        <v>0</v>
      </c>
      <c r="BC445" s="5">
        <v>0</v>
      </c>
      <c r="BD445" s="5">
        <v>0</v>
      </c>
      <c r="BE445" s="5">
        <v>0</v>
      </c>
      <c r="BF445" s="5">
        <v>0</v>
      </c>
      <c r="BG445" s="5">
        <v>0</v>
      </c>
      <c r="BH445" s="5">
        <v>0</v>
      </c>
      <c r="BI445" s="5">
        <v>0</v>
      </c>
      <c r="BJ445" s="5">
        <v>0</v>
      </c>
      <c r="BK445" s="5">
        <v>0</v>
      </c>
      <c r="BL445" s="5">
        <v>0</v>
      </c>
      <c r="BM445" s="5">
        <v>0</v>
      </c>
      <c r="BN445" s="5">
        <v>0</v>
      </c>
      <c r="BO445" s="5">
        <v>0</v>
      </c>
      <c r="BP445" s="5">
        <v>0</v>
      </c>
      <c r="BQ445" s="5">
        <f>-BS375*$C$359/2+BS373*$C$359</f>
        <v>1.189403044871795E-2</v>
      </c>
      <c r="BR445" s="5">
        <f>BS373*$C$359/2</f>
        <v>5.8844150641025649E-3</v>
      </c>
      <c r="BS445" s="5">
        <f>-2*BS373*$C$359+BS373*$C$363</f>
        <v>-2.3528059901858665E-2</v>
      </c>
      <c r="BT445" s="5">
        <f>-BS375*$C$359</f>
        <v>2.5040064102564106E-4</v>
      </c>
      <c r="BU445" s="5">
        <f>BS375*$C$359/2+BS373*$C$359</f>
        <v>1.164362980769231E-2</v>
      </c>
      <c r="BV445" s="5">
        <f>-BS373*$C$359/2</f>
        <v>-5.8844150641025649E-3</v>
      </c>
      <c r="BW445" s="5">
        <v>0</v>
      </c>
      <c r="BX445" s="5">
        <v>0</v>
      </c>
      <c r="BY445" s="5">
        <v>0</v>
      </c>
      <c r="BZ445" s="5">
        <v>0</v>
      </c>
      <c r="CA445" s="5">
        <v>0</v>
      </c>
      <c r="CB445" s="5">
        <v>0</v>
      </c>
      <c r="CC445" s="5">
        <v>0</v>
      </c>
      <c r="CD445" s="5">
        <v>0</v>
      </c>
      <c r="CE445" s="5">
        <v>0</v>
      </c>
      <c r="CF445" s="5">
        <v>0</v>
      </c>
      <c r="CG445" s="5">
        <v>0</v>
      </c>
      <c r="CH445" s="5">
        <v>0</v>
      </c>
      <c r="CI445" s="5">
        <v>0</v>
      </c>
      <c r="CJ445" s="5">
        <v>0</v>
      </c>
    </row>
    <row r="446" spans="2:88" x14ac:dyDescent="0.25">
      <c r="B446" s="1" t="s">
        <v>172</v>
      </c>
      <c r="C446" s="5">
        <v>0</v>
      </c>
      <c r="D446" s="5">
        <v>0</v>
      </c>
      <c r="E446" s="5">
        <v>0</v>
      </c>
      <c r="F446" s="5">
        <v>0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5">
        <v>0</v>
      </c>
      <c r="AD446" s="5">
        <v>0</v>
      </c>
      <c r="AE446" s="5">
        <v>0</v>
      </c>
      <c r="AF446" s="5">
        <v>0</v>
      </c>
      <c r="AG446" s="5">
        <v>0</v>
      </c>
      <c r="AH446" s="5">
        <v>0</v>
      </c>
      <c r="AI446" s="5">
        <v>0</v>
      </c>
      <c r="AJ446" s="5">
        <v>0</v>
      </c>
      <c r="AK446" s="5">
        <v>0</v>
      </c>
      <c r="AL446" s="5">
        <v>0</v>
      </c>
      <c r="AM446" s="5">
        <v>0</v>
      </c>
      <c r="AN446" s="5">
        <v>0</v>
      </c>
      <c r="AO446" s="5">
        <v>0</v>
      </c>
      <c r="AP446" s="5">
        <v>0</v>
      </c>
      <c r="AQ446" s="5">
        <v>0</v>
      </c>
      <c r="AR446" s="5">
        <v>0</v>
      </c>
      <c r="AS446" s="5">
        <v>0</v>
      </c>
      <c r="AT446" s="5">
        <v>0</v>
      </c>
      <c r="AU446" s="5">
        <v>0</v>
      </c>
      <c r="AV446" s="5">
        <v>0</v>
      </c>
      <c r="AW446" s="5">
        <v>0</v>
      </c>
      <c r="AX446" s="5">
        <v>0</v>
      </c>
      <c r="AY446" s="5">
        <v>0</v>
      </c>
      <c r="AZ446" s="5">
        <v>0</v>
      </c>
      <c r="BA446" s="5">
        <v>0</v>
      </c>
      <c r="BB446" s="5">
        <v>0</v>
      </c>
      <c r="BC446" s="5">
        <v>0</v>
      </c>
      <c r="BD446" s="5">
        <v>0</v>
      </c>
      <c r="BE446" s="5">
        <v>0</v>
      </c>
      <c r="BF446" s="5">
        <v>0</v>
      </c>
      <c r="BG446" s="5">
        <v>0</v>
      </c>
      <c r="BH446" s="5">
        <v>0</v>
      </c>
      <c r="BI446" s="5">
        <v>0</v>
      </c>
      <c r="BJ446" s="5">
        <v>0</v>
      </c>
      <c r="BK446" s="5">
        <v>0</v>
      </c>
      <c r="BL446" s="5">
        <v>0</v>
      </c>
      <c r="BM446" s="5">
        <v>0</v>
      </c>
      <c r="BN446" s="5">
        <v>0</v>
      </c>
      <c r="BO446" s="5">
        <v>0</v>
      </c>
      <c r="BP446" s="5">
        <v>0</v>
      </c>
      <c r="BQ446" s="5">
        <f>-BS373*$C$359/2</f>
        <v>-5.8844150641025649E-3</v>
      </c>
      <c r="BR446" s="5">
        <f>BS369-BS371/2</f>
        <v>0.20925097656250005</v>
      </c>
      <c r="BS446" s="5">
        <v>0</v>
      </c>
      <c r="BT446" s="5">
        <f>-2*BS369-BS373*$C$359+$C$357*BS369*$E$363</f>
        <v>-0.41727440592019405</v>
      </c>
      <c r="BU446" s="5">
        <f>BS373*$C$359/2</f>
        <v>5.8844150641025649E-3</v>
      </c>
      <c r="BV446" s="5">
        <f>BS369+BS371/2</f>
        <v>0.19630761718750003</v>
      </c>
      <c r="BW446" s="5">
        <v>0</v>
      </c>
      <c r="BX446" s="5">
        <v>0</v>
      </c>
      <c r="BY446" s="5">
        <v>0</v>
      </c>
      <c r="BZ446" s="5">
        <v>0</v>
      </c>
      <c r="CA446" s="5">
        <v>0</v>
      </c>
      <c r="CB446" s="5">
        <v>0</v>
      </c>
      <c r="CC446" s="5">
        <v>0</v>
      </c>
      <c r="CD446" s="5">
        <v>0</v>
      </c>
      <c r="CE446" s="5">
        <v>0</v>
      </c>
      <c r="CF446" s="5">
        <v>0</v>
      </c>
      <c r="CG446" s="5">
        <v>0</v>
      </c>
      <c r="CH446" s="5">
        <v>0</v>
      </c>
      <c r="CI446" s="5">
        <v>0</v>
      </c>
      <c r="CJ446" s="5">
        <v>0</v>
      </c>
    </row>
    <row r="447" spans="2:88" x14ac:dyDescent="0.25">
      <c r="B447" s="1" t="s">
        <v>173</v>
      </c>
      <c r="C447" s="5">
        <v>0</v>
      </c>
      <c r="D447" s="5">
        <v>0</v>
      </c>
      <c r="E447" s="5">
        <v>0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5">
        <v>0</v>
      </c>
      <c r="AD447" s="5">
        <v>0</v>
      </c>
      <c r="AE447" s="5">
        <v>0</v>
      </c>
      <c r="AF447" s="5">
        <v>0</v>
      </c>
      <c r="AG447" s="5">
        <v>0</v>
      </c>
      <c r="AH447" s="5">
        <v>0</v>
      </c>
      <c r="AI447" s="5">
        <v>0</v>
      </c>
      <c r="AJ447" s="5">
        <v>0</v>
      </c>
      <c r="AK447" s="5">
        <v>0</v>
      </c>
      <c r="AL447" s="5">
        <v>0</v>
      </c>
      <c r="AM447" s="5">
        <v>0</v>
      </c>
      <c r="AN447" s="5">
        <v>0</v>
      </c>
      <c r="AO447" s="5">
        <v>0</v>
      </c>
      <c r="AP447" s="5">
        <v>0</v>
      </c>
      <c r="AQ447" s="5">
        <v>0</v>
      </c>
      <c r="AR447" s="5">
        <v>0</v>
      </c>
      <c r="AS447" s="5">
        <v>0</v>
      </c>
      <c r="AT447" s="5">
        <v>0</v>
      </c>
      <c r="AU447" s="5">
        <v>0</v>
      </c>
      <c r="AV447" s="5">
        <v>0</v>
      </c>
      <c r="AW447" s="5">
        <v>0</v>
      </c>
      <c r="AX447" s="5">
        <v>0</v>
      </c>
      <c r="AY447" s="5">
        <v>0</v>
      </c>
      <c r="AZ447" s="5">
        <v>0</v>
      </c>
      <c r="BA447" s="5">
        <v>0</v>
      </c>
      <c r="BB447" s="5">
        <v>0</v>
      </c>
      <c r="BC447" s="5">
        <v>0</v>
      </c>
      <c r="BD447" s="5">
        <v>0</v>
      </c>
      <c r="BE447" s="5">
        <v>0</v>
      </c>
      <c r="BF447" s="5">
        <v>0</v>
      </c>
      <c r="BG447" s="5">
        <v>0</v>
      </c>
      <c r="BH447" s="5">
        <v>0</v>
      </c>
      <c r="BI447" s="5">
        <v>0</v>
      </c>
      <c r="BJ447" s="5">
        <v>0</v>
      </c>
      <c r="BK447" s="5">
        <v>0</v>
      </c>
      <c r="BL447" s="5">
        <v>0</v>
      </c>
      <c r="BM447" s="5">
        <v>0</v>
      </c>
      <c r="BN447" s="5">
        <v>0</v>
      </c>
      <c r="BO447" s="5">
        <v>0</v>
      </c>
      <c r="BP447" s="5">
        <v>0</v>
      </c>
      <c r="BQ447" s="5">
        <v>0</v>
      </c>
      <c r="BR447" s="5">
        <v>0</v>
      </c>
      <c r="BS447" s="5">
        <f>-BU375*$C$359/2+BU373*$C$359</f>
        <v>1.1643629807692308E-2</v>
      </c>
      <c r="BT447" s="5">
        <f>BU373*$C$359/2</f>
        <v>5.7592147435897439E-3</v>
      </c>
      <c r="BU447" s="5">
        <f>-2*BU373*$C$359+BU373*$C$363</f>
        <v>-2.3027462882670182E-2</v>
      </c>
      <c r="BV447" s="5">
        <f>-BU375*$C$359</f>
        <v>2.5040064102564106E-4</v>
      </c>
      <c r="BW447" s="5">
        <f>BU375*$C$359/2+BU373*$C$359</f>
        <v>1.1393229166666668E-2</v>
      </c>
      <c r="BX447" s="5">
        <f>-BU373*$C$359/2</f>
        <v>-5.7592147435897439E-3</v>
      </c>
      <c r="BY447" s="5">
        <v>0</v>
      </c>
      <c r="BZ447" s="5">
        <v>0</v>
      </c>
      <c r="CA447" s="5">
        <v>0</v>
      </c>
      <c r="CB447" s="5">
        <v>0</v>
      </c>
      <c r="CC447" s="5">
        <v>0</v>
      </c>
      <c r="CD447" s="5">
        <v>0</v>
      </c>
      <c r="CE447" s="5">
        <v>0</v>
      </c>
      <c r="CF447" s="5">
        <v>0</v>
      </c>
      <c r="CG447" s="5">
        <v>0</v>
      </c>
      <c r="CH447" s="5">
        <v>0</v>
      </c>
      <c r="CI447" s="5">
        <v>0</v>
      </c>
      <c r="CJ447" s="5">
        <v>0</v>
      </c>
    </row>
    <row r="448" spans="2:88" x14ac:dyDescent="0.25">
      <c r="B448" s="1" t="s">
        <v>174</v>
      </c>
      <c r="C448" s="5">
        <v>0</v>
      </c>
      <c r="D448" s="5">
        <v>0</v>
      </c>
      <c r="E448" s="5">
        <v>0</v>
      </c>
      <c r="F448" s="5">
        <v>0</v>
      </c>
      <c r="G448" s="5">
        <v>0</v>
      </c>
      <c r="H448" s="5">
        <v>0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5">
        <v>0</v>
      </c>
      <c r="AD448" s="5">
        <v>0</v>
      </c>
      <c r="AE448" s="5">
        <v>0</v>
      </c>
      <c r="AF448" s="5">
        <v>0</v>
      </c>
      <c r="AG448" s="5">
        <v>0</v>
      </c>
      <c r="AH448" s="5">
        <v>0</v>
      </c>
      <c r="AI448" s="5">
        <v>0</v>
      </c>
      <c r="AJ448" s="5">
        <v>0</v>
      </c>
      <c r="AK448" s="5">
        <v>0</v>
      </c>
      <c r="AL448" s="5">
        <v>0</v>
      </c>
      <c r="AM448" s="5">
        <v>0</v>
      </c>
      <c r="AN448" s="5">
        <v>0</v>
      </c>
      <c r="AO448" s="5">
        <v>0</v>
      </c>
      <c r="AP448" s="5">
        <v>0</v>
      </c>
      <c r="AQ448" s="5">
        <v>0</v>
      </c>
      <c r="AR448" s="5">
        <v>0</v>
      </c>
      <c r="AS448" s="5">
        <v>0</v>
      </c>
      <c r="AT448" s="5">
        <v>0</v>
      </c>
      <c r="AU448" s="5">
        <v>0</v>
      </c>
      <c r="AV448" s="5">
        <v>0</v>
      </c>
      <c r="AW448" s="5">
        <v>0</v>
      </c>
      <c r="AX448" s="5">
        <v>0</v>
      </c>
      <c r="AY448" s="5">
        <v>0</v>
      </c>
      <c r="AZ448" s="5">
        <v>0</v>
      </c>
      <c r="BA448" s="5">
        <v>0</v>
      </c>
      <c r="BB448" s="5">
        <v>0</v>
      </c>
      <c r="BC448" s="5">
        <v>0</v>
      </c>
      <c r="BD448" s="5">
        <v>0</v>
      </c>
      <c r="BE448" s="5">
        <v>0</v>
      </c>
      <c r="BF448" s="5">
        <v>0</v>
      </c>
      <c r="BG448" s="5">
        <v>0</v>
      </c>
      <c r="BH448" s="5">
        <v>0</v>
      </c>
      <c r="BI448" s="5">
        <v>0</v>
      </c>
      <c r="BJ448" s="5">
        <v>0</v>
      </c>
      <c r="BK448" s="5">
        <v>0</v>
      </c>
      <c r="BL448" s="5">
        <v>0</v>
      </c>
      <c r="BM448" s="5">
        <v>0</v>
      </c>
      <c r="BN448" s="5">
        <v>0</v>
      </c>
      <c r="BO448" s="5">
        <v>0</v>
      </c>
      <c r="BP448" s="5">
        <v>0</v>
      </c>
      <c r="BQ448" s="5">
        <v>0</v>
      </c>
      <c r="BR448" s="5">
        <v>0</v>
      </c>
      <c r="BS448" s="5">
        <f>-BU373*$C$359/2</f>
        <v>-5.7592147435897439E-3</v>
      </c>
      <c r="BT448" s="5">
        <f>BU369-BU371/2</f>
        <v>0.19630859374999995</v>
      </c>
      <c r="BU448" s="5">
        <v>0</v>
      </c>
      <c r="BV448" s="5">
        <f>-2*BU369-BU373*$C$359+$C$357*BU369*$E$363</f>
        <v>-0.39168747416214561</v>
      </c>
      <c r="BW448" s="5">
        <f>BU373*$C$359/2</f>
        <v>5.7592147435897439E-3</v>
      </c>
      <c r="BX448" s="5">
        <f>BU369+BU371/2</f>
        <v>0.18391015624999993</v>
      </c>
      <c r="BY448" s="5">
        <v>0</v>
      </c>
      <c r="BZ448" s="5">
        <v>0</v>
      </c>
      <c r="CA448" s="5">
        <v>0</v>
      </c>
      <c r="CB448" s="5">
        <v>0</v>
      </c>
      <c r="CC448" s="5">
        <v>0</v>
      </c>
      <c r="CD448" s="5">
        <v>0</v>
      </c>
      <c r="CE448" s="5">
        <v>0</v>
      </c>
      <c r="CF448" s="5">
        <v>0</v>
      </c>
      <c r="CG448" s="5">
        <v>0</v>
      </c>
      <c r="CH448" s="5">
        <v>0</v>
      </c>
      <c r="CI448" s="5">
        <v>0</v>
      </c>
      <c r="CJ448" s="5">
        <v>0</v>
      </c>
    </row>
    <row r="449" spans="2:88" x14ac:dyDescent="0.25">
      <c r="B449" s="1" t="s">
        <v>175</v>
      </c>
      <c r="C449" s="5">
        <v>0</v>
      </c>
      <c r="D449" s="5">
        <v>0</v>
      </c>
      <c r="E449" s="5">
        <v>0</v>
      </c>
      <c r="F449" s="5">
        <v>0</v>
      </c>
      <c r="G449" s="5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5">
        <v>0</v>
      </c>
      <c r="AD449" s="5">
        <v>0</v>
      </c>
      <c r="AE449" s="5">
        <v>0</v>
      </c>
      <c r="AF449" s="5">
        <v>0</v>
      </c>
      <c r="AG449" s="5">
        <v>0</v>
      </c>
      <c r="AH449" s="5">
        <v>0</v>
      </c>
      <c r="AI449" s="5">
        <v>0</v>
      </c>
      <c r="AJ449" s="5">
        <v>0</v>
      </c>
      <c r="AK449" s="5">
        <v>0</v>
      </c>
      <c r="AL449" s="5">
        <v>0</v>
      </c>
      <c r="AM449" s="5">
        <v>0</v>
      </c>
      <c r="AN449" s="5">
        <v>0</v>
      </c>
      <c r="AO449" s="5">
        <v>0</v>
      </c>
      <c r="AP449" s="5">
        <v>0</v>
      </c>
      <c r="AQ449" s="5">
        <v>0</v>
      </c>
      <c r="AR449" s="5">
        <v>0</v>
      </c>
      <c r="AS449" s="5">
        <v>0</v>
      </c>
      <c r="AT449" s="5">
        <v>0</v>
      </c>
      <c r="AU449" s="5">
        <v>0</v>
      </c>
      <c r="AV449" s="5">
        <v>0</v>
      </c>
      <c r="AW449" s="5">
        <v>0</v>
      </c>
      <c r="AX449" s="5">
        <v>0</v>
      </c>
      <c r="AY449" s="5">
        <v>0</v>
      </c>
      <c r="AZ449" s="5">
        <v>0</v>
      </c>
      <c r="BA449" s="5">
        <v>0</v>
      </c>
      <c r="BB449" s="5">
        <v>0</v>
      </c>
      <c r="BC449" s="5">
        <v>0</v>
      </c>
      <c r="BD449" s="5">
        <v>0</v>
      </c>
      <c r="BE449" s="5">
        <v>0</v>
      </c>
      <c r="BF449" s="5">
        <v>0</v>
      </c>
      <c r="BG449" s="5">
        <v>0</v>
      </c>
      <c r="BH449" s="5">
        <v>0</v>
      </c>
      <c r="BI449" s="5">
        <v>0</v>
      </c>
      <c r="BJ449" s="5">
        <v>0</v>
      </c>
      <c r="BK449" s="5">
        <v>0</v>
      </c>
      <c r="BL449" s="5">
        <v>0</v>
      </c>
      <c r="BM449" s="5">
        <v>0</v>
      </c>
      <c r="BN449" s="5">
        <v>0</v>
      </c>
      <c r="BO449" s="5">
        <v>0</v>
      </c>
      <c r="BP449" s="5">
        <v>0</v>
      </c>
      <c r="BQ449" s="5">
        <v>0</v>
      </c>
      <c r="BR449" s="5">
        <v>0</v>
      </c>
      <c r="BS449" s="5">
        <v>0</v>
      </c>
      <c r="BT449" s="5">
        <v>0</v>
      </c>
      <c r="BU449" s="5">
        <f>-BW375*$C$359/2+BW373*$C$359</f>
        <v>1.1393229166666668E-2</v>
      </c>
      <c r="BV449" s="5">
        <f>BW373*$C$359/2</f>
        <v>5.6340144230769239E-3</v>
      </c>
      <c r="BW449" s="5">
        <f>-2*BW373*$C$359+BW373*$C$363</f>
        <v>-2.2526865863481703E-2</v>
      </c>
      <c r="BX449" s="5">
        <f>-BW375*$C$359</f>
        <v>2.5040064102564106E-4</v>
      </c>
      <c r="BY449" s="5">
        <f>BW375*$C$359/2+BW373*$C$359</f>
        <v>1.1142828525641028E-2</v>
      </c>
      <c r="BZ449" s="5">
        <f>-BW373*$C$359/2</f>
        <v>-5.6340144230769239E-3</v>
      </c>
      <c r="CA449" s="5">
        <v>0</v>
      </c>
      <c r="CB449" s="5">
        <v>0</v>
      </c>
      <c r="CC449" s="5">
        <v>0</v>
      </c>
      <c r="CD449" s="5">
        <v>0</v>
      </c>
      <c r="CE449" s="5">
        <v>0</v>
      </c>
      <c r="CF449" s="5">
        <v>0</v>
      </c>
      <c r="CG449" s="5">
        <v>0</v>
      </c>
      <c r="CH449" s="5">
        <v>0</v>
      </c>
      <c r="CI449" s="5">
        <v>0</v>
      </c>
      <c r="CJ449" s="5">
        <v>0</v>
      </c>
    </row>
    <row r="450" spans="2:88" x14ac:dyDescent="0.25">
      <c r="B450" s="1" t="s">
        <v>176</v>
      </c>
      <c r="C450" s="5">
        <v>0</v>
      </c>
      <c r="D450" s="5">
        <v>0</v>
      </c>
      <c r="E450" s="5">
        <v>0</v>
      </c>
      <c r="F450" s="5">
        <v>0</v>
      </c>
      <c r="G450" s="5">
        <v>0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5">
        <v>0</v>
      </c>
      <c r="AD450" s="5">
        <v>0</v>
      </c>
      <c r="AE450" s="5">
        <v>0</v>
      </c>
      <c r="AF450" s="5">
        <v>0</v>
      </c>
      <c r="AG450" s="5">
        <v>0</v>
      </c>
      <c r="AH450" s="5">
        <v>0</v>
      </c>
      <c r="AI450" s="5">
        <v>0</v>
      </c>
      <c r="AJ450" s="5">
        <v>0</v>
      </c>
      <c r="AK450" s="5">
        <v>0</v>
      </c>
      <c r="AL450" s="5">
        <v>0</v>
      </c>
      <c r="AM450" s="5">
        <v>0</v>
      </c>
      <c r="AN450" s="5">
        <v>0</v>
      </c>
      <c r="AO450" s="5">
        <v>0</v>
      </c>
      <c r="AP450" s="5">
        <v>0</v>
      </c>
      <c r="AQ450" s="5">
        <v>0</v>
      </c>
      <c r="AR450" s="5">
        <v>0</v>
      </c>
      <c r="AS450" s="5">
        <v>0</v>
      </c>
      <c r="AT450" s="5">
        <v>0</v>
      </c>
      <c r="AU450" s="5">
        <v>0</v>
      </c>
      <c r="AV450" s="5">
        <v>0</v>
      </c>
      <c r="AW450" s="5">
        <v>0</v>
      </c>
      <c r="AX450" s="5">
        <v>0</v>
      </c>
      <c r="AY450" s="5">
        <v>0</v>
      </c>
      <c r="AZ450" s="5">
        <v>0</v>
      </c>
      <c r="BA450" s="5">
        <v>0</v>
      </c>
      <c r="BB450" s="5">
        <v>0</v>
      </c>
      <c r="BC450" s="5">
        <v>0</v>
      </c>
      <c r="BD450" s="5">
        <v>0</v>
      </c>
      <c r="BE450" s="5">
        <v>0</v>
      </c>
      <c r="BF450" s="5">
        <v>0</v>
      </c>
      <c r="BG450" s="5">
        <v>0</v>
      </c>
      <c r="BH450" s="5">
        <v>0</v>
      </c>
      <c r="BI450" s="5">
        <v>0</v>
      </c>
      <c r="BJ450" s="5">
        <v>0</v>
      </c>
      <c r="BK450" s="5">
        <v>0</v>
      </c>
      <c r="BL450" s="5">
        <v>0</v>
      </c>
      <c r="BM450" s="5">
        <v>0</v>
      </c>
      <c r="BN450" s="5">
        <v>0</v>
      </c>
      <c r="BO450" s="5">
        <v>0</v>
      </c>
      <c r="BP450" s="5">
        <v>0</v>
      </c>
      <c r="BQ450" s="5">
        <v>0</v>
      </c>
      <c r="BR450" s="5">
        <v>0</v>
      </c>
      <c r="BS450" s="5">
        <v>0</v>
      </c>
      <c r="BT450" s="5">
        <v>0</v>
      </c>
      <c r="BU450" s="5">
        <f>-BW373*$C$359/2</f>
        <v>-5.6340144230769239E-3</v>
      </c>
      <c r="BV450" s="5">
        <f>BW369-BW371/2</f>
        <v>0.18391113281249999</v>
      </c>
      <c r="BW450" s="5">
        <v>0</v>
      </c>
      <c r="BX450" s="5">
        <f>-2*BW369-BW373*$C$359+$C$357*BW369*$E$363</f>
        <v>-0.36717852646272225</v>
      </c>
      <c r="BY450" s="5">
        <f>BW373*$C$359/2</f>
        <v>5.6340144230769239E-3</v>
      </c>
      <c r="BZ450" s="5">
        <f>BW369+BW371/2</f>
        <v>0.17204589843750001</v>
      </c>
      <c r="CA450" s="5">
        <v>0</v>
      </c>
      <c r="CB450" s="5">
        <v>0</v>
      </c>
      <c r="CC450" s="5">
        <v>0</v>
      </c>
      <c r="CD450" s="5">
        <v>0</v>
      </c>
      <c r="CE450" s="5">
        <v>0</v>
      </c>
      <c r="CF450" s="5">
        <v>0</v>
      </c>
      <c r="CG450" s="5">
        <v>0</v>
      </c>
      <c r="CH450" s="5">
        <v>0</v>
      </c>
      <c r="CI450" s="5">
        <v>0</v>
      </c>
      <c r="CJ450" s="5">
        <v>0</v>
      </c>
    </row>
    <row r="451" spans="2:88" x14ac:dyDescent="0.25">
      <c r="B451" s="1" t="s">
        <v>177</v>
      </c>
      <c r="C451" s="5">
        <v>0</v>
      </c>
      <c r="D451" s="5">
        <v>0</v>
      </c>
      <c r="E451" s="5">
        <v>0</v>
      </c>
      <c r="F451" s="5">
        <v>0</v>
      </c>
      <c r="G451" s="5">
        <v>0</v>
      </c>
      <c r="H451" s="5">
        <v>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5">
        <v>0</v>
      </c>
      <c r="AC451" s="5">
        <v>0</v>
      </c>
      <c r="AD451" s="5">
        <v>0</v>
      </c>
      <c r="AE451" s="5">
        <v>0</v>
      </c>
      <c r="AF451" s="5">
        <v>0</v>
      </c>
      <c r="AG451" s="5">
        <v>0</v>
      </c>
      <c r="AH451" s="5">
        <v>0</v>
      </c>
      <c r="AI451" s="5">
        <v>0</v>
      </c>
      <c r="AJ451" s="5">
        <v>0</v>
      </c>
      <c r="AK451" s="5">
        <v>0</v>
      </c>
      <c r="AL451" s="5">
        <v>0</v>
      </c>
      <c r="AM451" s="5">
        <v>0</v>
      </c>
      <c r="AN451" s="5">
        <v>0</v>
      </c>
      <c r="AO451" s="5">
        <v>0</v>
      </c>
      <c r="AP451" s="5">
        <v>0</v>
      </c>
      <c r="AQ451" s="5">
        <v>0</v>
      </c>
      <c r="AR451" s="5">
        <v>0</v>
      </c>
      <c r="AS451" s="5">
        <v>0</v>
      </c>
      <c r="AT451" s="5">
        <v>0</v>
      </c>
      <c r="AU451" s="5">
        <v>0</v>
      </c>
      <c r="AV451" s="5">
        <v>0</v>
      </c>
      <c r="AW451" s="5">
        <v>0</v>
      </c>
      <c r="AX451" s="5">
        <v>0</v>
      </c>
      <c r="AY451" s="5">
        <v>0</v>
      </c>
      <c r="AZ451" s="5">
        <v>0</v>
      </c>
      <c r="BA451" s="5">
        <v>0</v>
      </c>
      <c r="BB451" s="5">
        <v>0</v>
      </c>
      <c r="BC451" s="5">
        <v>0</v>
      </c>
      <c r="BD451" s="5">
        <v>0</v>
      </c>
      <c r="BE451" s="5">
        <v>0</v>
      </c>
      <c r="BF451" s="5">
        <v>0</v>
      </c>
      <c r="BG451" s="5">
        <v>0</v>
      </c>
      <c r="BH451" s="5">
        <v>0</v>
      </c>
      <c r="BI451" s="5">
        <v>0</v>
      </c>
      <c r="BJ451" s="5">
        <v>0</v>
      </c>
      <c r="BK451" s="5">
        <v>0</v>
      </c>
      <c r="BL451" s="5">
        <v>0</v>
      </c>
      <c r="BM451" s="5">
        <v>0</v>
      </c>
      <c r="BN451" s="5">
        <v>0</v>
      </c>
      <c r="BO451" s="5">
        <v>0</v>
      </c>
      <c r="BP451" s="5">
        <v>0</v>
      </c>
      <c r="BQ451" s="5">
        <v>0</v>
      </c>
      <c r="BR451" s="5">
        <v>0</v>
      </c>
      <c r="BS451" s="5">
        <v>0</v>
      </c>
      <c r="BT451" s="5">
        <v>0</v>
      </c>
      <c r="BU451" s="5">
        <v>0</v>
      </c>
      <c r="BV451" s="5">
        <v>0</v>
      </c>
      <c r="BW451" s="5">
        <f>-BY375*$C$359/2+BY373*$C$359</f>
        <v>1.1142828525641028E-2</v>
      </c>
      <c r="BX451" s="5">
        <f>BY373*$C$359/2</f>
        <v>5.5088141025641038E-3</v>
      </c>
      <c r="BY451" s="5">
        <f>-2*BY373*$C$359+BY373*$C$363</f>
        <v>-2.202626884429322E-2</v>
      </c>
      <c r="BZ451" s="5">
        <f>-BY375*$C$359</f>
        <v>2.5040064102564106E-4</v>
      </c>
      <c r="CA451" s="5">
        <f>BY375*$C$359/2+BY373*$C$359</f>
        <v>1.0892427884615388E-2</v>
      </c>
      <c r="CB451" s="5">
        <f>-BY373*$C$359/2</f>
        <v>-5.5088141025641038E-3</v>
      </c>
      <c r="CC451" s="5">
        <v>0</v>
      </c>
      <c r="CD451" s="5">
        <v>0</v>
      </c>
      <c r="CE451" s="5">
        <v>0</v>
      </c>
      <c r="CF451" s="5">
        <v>0</v>
      </c>
      <c r="CG451" s="5">
        <v>0</v>
      </c>
      <c r="CH451" s="5">
        <v>0</v>
      </c>
      <c r="CI451" s="5">
        <v>0</v>
      </c>
      <c r="CJ451" s="5">
        <v>0</v>
      </c>
    </row>
    <row r="452" spans="2:88" x14ac:dyDescent="0.25">
      <c r="B452" s="1" t="s">
        <v>178</v>
      </c>
      <c r="C452" s="5">
        <v>0</v>
      </c>
      <c r="D452" s="5">
        <v>0</v>
      </c>
      <c r="E452" s="5">
        <v>0</v>
      </c>
      <c r="F452" s="5">
        <v>0</v>
      </c>
      <c r="G452" s="5">
        <v>0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5">
        <v>0</v>
      </c>
      <c r="AD452" s="5">
        <v>0</v>
      </c>
      <c r="AE452" s="5">
        <v>0</v>
      </c>
      <c r="AF452" s="5">
        <v>0</v>
      </c>
      <c r="AG452" s="5">
        <v>0</v>
      </c>
      <c r="AH452" s="5">
        <v>0</v>
      </c>
      <c r="AI452" s="5">
        <v>0</v>
      </c>
      <c r="AJ452" s="5">
        <v>0</v>
      </c>
      <c r="AK452" s="5">
        <v>0</v>
      </c>
      <c r="AL452" s="5">
        <v>0</v>
      </c>
      <c r="AM452" s="5">
        <v>0</v>
      </c>
      <c r="AN452" s="5">
        <v>0</v>
      </c>
      <c r="AO452" s="5">
        <v>0</v>
      </c>
      <c r="AP452" s="5">
        <v>0</v>
      </c>
      <c r="AQ452" s="5">
        <v>0</v>
      </c>
      <c r="AR452" s="5">
        <v>0</v>
      </c>
      <c r="AS452" s="5">
        <v>0</v>
      </c>
      <c r="AT452" s="5">
        <v>0</v>
      </c>
      <c r="AU452" s="5">
        <v>0</v>
      </c>
      <c r="AV452" s="5">
        <v>0</v>
      </c>
      <c r="AW452" s="5">
        <v>0</v>
      </c>
      <c r="AX452" s="5">
        <v>0</v>
      </c>
      <c r="AY452" s="5">
        <v>0</v>
      </c>
      <c r="AZ452" s="5">
        <v>0</v>
      </c>
      <c r="BA452" s="5">
        <v>0</v>
      </c>
      <c r="BB452" s="5">
        <v>0</v>
      </c>
      <c r="BC452" s="5">
        <v>0</v>
      </c>
      <c r="BD452" s="5">
        <v>0</v>
      </c>
      <c r="BE452" s="5">
        <v>0</v>
      </c>
      <c r="BF452" s="5">
        <v>0</v>
      </c>
      <c r="BG452" s="5">
        <v>0</v>
      </c>
      <c r="BH452" s="5">
        <v>0</v>
      </c>
      <c r="BI452" s="5">
        <v>0</v>
      </c>
      <c r="BJ452" s="5">
        <v>0</v>
      </c>
      <c r="BK452" s="5">
        <v>0</v>
      </c>
      <c r="BL452" s="5">
        <v>0</v>
      </c>
      <c r="BM452" s="5">
        <v>0</v>
      </c>
      <c r="BN452" s="5">
        <v>0</v>
      </c>
      <c r="BO452" s="5">
        <v>0</v>
      </c>
      <c r="BP452" s="5">
        <v>0</v>
      </c>
      <c r="BQ452" s="5">
        <v>0</v>
      </c>
      <c r="BR452" s="5">
        <v>0</v>
      </c>
      <c r="BS452" s="5">
        <v>0</v>
      </c>
      <c r="BT452" s="5">
        <v>0</v>
      </c>
      <c r="BU452" s="5">
        <v>0</v>
      </c>
      <c r="BV452" s="5">
        <v>0</v>
      </c>
      <c r="BW452" s="5">
        <f>-BY373*$C$359/2</f>
        <v>-5.5088141025641038E-3</v>
      </c>
      <c r="BX452" s="5">
        <f>BY369-BY371/2</f>
        <v>0.17204687500000004</v>
      </c>
      <c r="BY452" s="5">
        <v>0</v>
      </c>
      <c r="BZ452" s="5">
        <f>-2*BY369-BY373*$C$359+$C$357*BY369*$E$363</f>
        <v>-0.34372412838586641</v>
      </c>
      <c r="CA452" s="5">
        <f>BY373*$C$359/2</f>
        <v>5.5088141025641038E-3</v>
      </c>
      <c r="CB452" s="5">
        <f>BY369+BY371/2</f>
        <v>0.16070312500000006</v>
      </c>
      <c r="CC452" s="5">
        <v>0</v>
      </c>
      <c r="CD452" s="5">
        <v>0</v>
      </c>
      <c r="CE452" s="5">
        <v>0</v>
      </c>
      <c r="CF452" s="5">
        <v>0</v>
      </c>
      <c r="CG452" s="5">
        <v>0</v>
      </c>
      <c r="CH452" s="5">
        <v>0</v>
      </c>
      <c r="CI452" s="5">
        <v>0</v>
      </c>
      <c r="CJ452" s="5">
        <v>0</v>
      </c>
    </row>
    <row r="453" spans="2:88" x14ac:dyDescent="0.25">
      <c r="B453" s="1" t="s">
        <v>179</v>
      </c>
      <c r="C453" s="5">
        <v>0</v>
      </c>
      <c r="D453" s="5">
        <v>0</v>
      </c>
      <c r="E453" s="5">
        <v>0</v>
      </c>
      <c r="F453" s="5">
        <v>0</v>
      </c>
      <c r="G453" s="5">
        <v>0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5">
        <v>0</v>
      </c>
      <c r="AC453" s="5">
        <v>0</v>
      </c>
      <c r="AD453" s="5">
        <v>0</v>
      </c>
      <c r="AE453" s="5">
        <v>0</v>
      </c>
      <c r="AF453" s="5">
        <v>0</v>
      </c>
      <c r="AG453" s="5">
        <v>0</v>
      </c>
      <c r="AH453" s="5">
        <v>0</v>
      </c>
      <c r="AI453" s="5">
        <v>0</v>
      </c>
      <c r="AJ453" s="5">
        <v>0</v>
      </c>
      <c r="AK453" s="5">
        <v>0</v>
      </c>
      <c r="AL453" s="5">
        <v>0</v>
      </c>
      <c r="AM453" s="5">
        <v>0</v>
      </c>
      <c r="AN453" s="5">
        <v>0</v>
      </c>
      <c r="AO453" s="5">
        <v>0</v>
      </c>
      <c r="AP453" s="5">
        <v>0</v>
      </c>
      <c r="AQ453" s="5">
        <v>0</v>
      </c>
      <c r="AR453" s="5">
        <v>0</v>
      </c>
      <c r="AS453" s="5">
        <v>0</v>
      </c>
      <c r="AT453" s="5">
        <v>0</v>
      </c>
      <c r="AU453" s="5">
        <v>0</v>
      </c>
      <c r="AV453" s="5">
        <v>0</v>
      </c>
      <c r="AW453" s="5">
        <v>0</v>
      </c>
      <c r="AX453" s="5">
        <v>0</v>
      </c>
      <c r="AY453" s="5">
        <v>0</v>
      </c>
      <c r="AZ453" s="5">
        <v>0</v>
      </c>
      <c r="BA453" s="5">
        <v>0</v>
      </c>
      <c r="BB453" s="5">
        <v>0</v>
      </c>
      <c r="BC453" s="5">
        <v>0</v>
      </c>
      <c r="BD453" s="5">
        <v>0</v>
      </c>
      <c r="BE453" s="5">
        <v>0</v>
      </c>
      <c r="BF453" s="5">
        <v>0</v>
      </c>
      <c r="BG453" s="5">
        <v>0</v>
      </c>
      <c r="BH453" s="5">
        <v>0</v>
      </c>
      <c r="BI453" s="5">
        <v>0</v>
      </c>
      <c r="BJ453" s="5">
        <v>0</v>
      </c>
      <c r="BK453" s="5">
        <v>0</v>
      </c>
      <c r="BL453" s="5">
        <v>0</v>
      </c>
      <c r="BM453" s="5">
        <v>0</v>
      </c>
      <c r="BN453" s="5">
        <v>0</v>
      </c>
      <c r="BO453" s="5">
        <v>0</v>
      </c>
      <c r="BP453" s="5">
        <v>0</v>
      </c>
      <c r="BQ453" s="5">
        <v>0</v>
      </c>
      <c r="BR453" s="5">
        <v>0</v>
      </c>
      <c r="BS453" s="5">
        <v>0</v>
      </c>
      <c r="BT453" s="5">
        <v>0</v>
      </c>
      <c r="BU453" s="5">
        <v>0</v>
      </c>
      <c r="BV453" s="5">
        <v>0</v>
      </c>
      <c r="BW453" s="5">
        <v>0</v>
      </c>
      <c r="BX453" s="5">
        <v>0</v>
      </c>
      <c r="BY453" s="5">
        <f>-CA375*$C$359/2+CA373*$C$359</f>
        <v>1.0892427884615384E-2</v>
      </c>
      <c r="BZ453" s="5">
        <f>CA373*$C$359/2</f>
        <v>5.383613782051282E-3</v>
      </c>
      <c r="CA453" s="5">
        <f>-2*CA373*$C$359+CA373*$C$363</f>
        <v>-2.1525671825104734E-2</v>
      </c>
      <c r="CB453" s="5">
        <f>-CA375*$C$359</f>
        <v>2.5040064102564106E-4</v>
      </c>
      <c r="CC453" s="5">
        <f>CA375*$C$359/2+CA373*$C$359</f>
        <v>1.0642027243589744E-2</v>
      </c>
      <c r="CD453" s="5">
        <f>-CA373*$C$359/2</f>
        <v>-5.383613782051282E-3</v>
      </c>
      <c r="CE453" s="5">
        <v>0</v>
      </c>
      <c r="CF453" s="5">
        <v>0</v>
      </c>
      <c r="CG453" s="5">
        <v>0</v>
      </c>
      <c r="CH453" s="5">
        <v>0</v>
      </c>
      <c r="CI453" s="5">
        <v>0</v>
      </c>
      <c r="CJ453" s="5">
        <v>0</v>
      </c>
    </row>
    <row r="454" spans="2:88" x14ac:dyDescent="0.25">
      <c r="B454" s="1" t="s">
        <v>180</v>
      </c>
      <c r="C454" s="5">
        <v>0</v>
      </c>
      <c r="D454" s="5">
        <v>0</v>
      </c>
      <c r="E454" s="5">
        <v>0</v>
      </c>
      <c r="F454" s="5">
        <v>0</v>
      </c>
      <c r="G454" s="5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5">
        <v>0</v>
      </c>
      <c r="AC454" s="5">
        <v>0</v>
      </c>
      <c r="AD454" s="5">
        <v>0</v>
      </c>
      <c r="AE454" s="5">
        <v>0</v>
      </c>
      <c r="AF454" s="5">
        <v>0</v>
      </c>
      <c r="AG454" s="5">
        <v>0</v>
      </c>
      <c r="AH454" s="5">
        <v>0</v>
      </c>
      <c r="AI454" s="5">
        <v>0</v>
      </c>
      <c r="AJ454" s="5">
        <v>0</v>
      </c>
      <c r="AK454" s="5">
        <v>0</v>
      </c>
      <c r="AL454" s="5">
        <v>0</v>
      </c>
      <c r="AM454" s="5">
        <v>0</v>
      </c>
      <c r="AN454" s="5">
        <v>0</v>
      </c>
      <c r="AO454" s="5">
        <v>0</v>
      </c>
      <c r="AP454" s="5">
        <v>0</v>
      </c>
      <c r="AQ454" s="5">
        <v>0</v>
      </c>
      <c r="AR454" s="5">
        <v>0</v>
      </c>
      <c r="AS454" s="5">
        <v>0</v>
      </c>
      <c r="AT454" s="5">
        <v>0</v>
      </c>
      <c r="AU454" s="5">
        <v>0</v>
      </c>
      <c r="AV454" s="5">
        <v>0</v>
      </c>
      <c r="AW454" s="5">
        <v>0</v>
      </c>
      <c r="AX454" s="5">
        <v>0</v>
      </c>
      <c r="AY454" s="5">
        <v>0</v>
      </c>
      <c r="AZ454" s="5">
        <v>0</v>
      </c>
      <c r="BA454" s="5">
        <v>0</v>
      </c>
      <c r="BB454" s="5">
        <v>0</v>
      </c>
      <c r="BC454" s="5">
        <v>0</v>
      </c>
      <c r="BD454" s="5">
        <v>0</v>
      </c>
      <c r="BE454" s="5">
        <v>0</v>
      </c>
      <c r="BF454" s="5">
        <v>0</v>
      </c>
      <c r="BG454" s="5">
        <v>0</v>
      </c>
      <c r="BH454" s="5">
        <v>0</v>
      </c>
      <c r="BI454" s="5">
        <v>0</v>
      </c>
      <c r="BJ454" s="5">
        <v>0</v>
      </c>
      <c r="BK454" s="5">
        <v>0</v>
      </c>
      <c r="BL454" s="5">
        <v>0</v>
      </c>
      <c r="BM454" s="5">
        <v>0</v>
      </c>
      <c r="BN454" s="5">
        <v>0</v>
      </c>
      <c r="BO454" s="5">
        <v>0</v>
      </c>
      <c r="BP454" s="5">
        <v>0</v>
      </c>
      <c r="BQ454" s="5">
        <v>0</v>
      </c>
      <c r="BR454" s="5">
        <v>0</v>
      </c>
      <c r="BS454" s="5">
        <v>0</v>
      </c>
      <c r="BT454" s="5">
        <v>0</v>
      </c>
      <c r="BU454" s="5">
        <v>0</v>
      </c>
      <c r="BV454" s="5">
        <v>0</v>
      </c>
      <c r="BW454" s="5">
        <v>0</v>
      </c>
      <c r="BX454" s="5">
        <v>0</v>
      </c>
      <c r="BY454" s="5">
        <f>-CA373*$C$359/2</f>
        <v>-5.383613782051282E-3</v>
      </c>
      <c r="BZ454" s="5">
        <f>CA369-CA371/2</f>
        <v>0.16070410156249998</v>
      </c>
      <c r="CA454" s="5">
        <v>0</v>
      </c>
      <c r="CB454" s="5">
        <f>-2*CA369-CA373*$C$359+$C$357*CA369*$E$363</f>
        <v>-0.32130084549552096</v>
      </c>
      <c r="CC454" s="5">
        <f>CA373*$C$359/2</f>
        <v>5.383613782051282E-3</v>
      </c>
      <c r="CD454" s="5">
        <f>CA369+CA371/2</f>
        <v>0.14987011718749998</v>
      </c>
      <c r="CE454" s="5">
        <v>0</v>
      </c>
      <c r="CF454" s="5">
        <v>0</v>
      </c>
      <c r="CG454" s="5">
        <v>0</v>
      </c>
      <c r="CH454" s="5">
        <v>0</v>
      </c>
      <c r="CI454" s="5">
        <v>0</v>
      </c>
      <c r="CJ454" s="5">
        <v>0</v>
      </c>
    </row>
    <row r="455" spans="2:88" x14ac:dyDescent="0.25">
      <c r="B455" s="1" t="s">
        <v>181</v>
      </c>
      <c r="C455" s="5">
        <v>0</v>
      </c>
      <c r="D455" s="5">
        <v>0</v>
      </c>
      <c r="E455" s="5">
        <v>0</v>
      </c>
      <c r="F455" s="5">
        <v>0</v>
      </c>
      <c r="G455" s="5">
        <v>0</v>
      </c>
      <c r="H455" s="5">
        <v>0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5">
        <v>0</v>
      </c>
      <c r="AC455" s="5">
        <v>0</v>
      </c>
      <c r="AD455" s="5">
        <v>0</v>
      </c>
      <c r="AE455" s="5">
        <v>0</v>
      </c>
      <c r="AF455" s="5">
        <v>0</v>
      </c>
      <c r="AG455" s="5">
        <v>0</v>
      </c>
      <c r="AH455" s="5">
        <v>0</v>
      </c>
      <c r="AI455" s="5">
        <v>0</v>
      </c>
      <c r="AJ455" s="5">
        <v>0</v>
      </c>
      <c r="AK455" s="5">
        <v>0</v>
      </c>
      <c r="AL455" s="5">
        <v>0</v>
      </c>
      <c r="AM455" s="5">
        <v>0</v>
      </c>
      <c r="AN455" s="5">
        <v>0</v>
      </c>
      <c r="AO455" s="5">
        <v>0</v>
      </c>
      <c r="AP455" s="5">
        <v>0</v>
      </c>
      <c r="AQ455" s="5">
        <v>0</v>
      </c>
      <c r="AR455" s="5">
        <v>0</v>
      </c>
      <c r="AS455" s="5">
        <v>0</v>
      </c>
      <c r="AT455" s="5">
        <v>0</v>
      </c>
      <c r="AU455" s="5">
        <v>0</v>
      </c>
      <c r="AV455" s="5">
        <v>0</v>
      </c>
      <c r="AW455" s="5">
        <v>0</v>
      </c>
      <c r="AX455" s="5">
        <v>0</v>
      </c>
      <c r="AY455" s="5">
        <v>0</v>
      </c>
      <c r="AZ455" s="5">
        <v>0</v>
      </c>
      <c r="BA455" s="5">
        <v>0</v>
      </c>
      <c r="BB455" s="5">
        <v>0</v>
      </c>
      <c r="BC455" s="5">
        <v>0</v>
      </c>
      <c r="BD455" s="5">
        <v>0</v>
      </c>
      <c r="BE455" s="5">
        <v>0</v>
      </c>
      <c r="BF455" s="5">
        <v>0</v>
      </c>
      <c r="BG455" s="5">
        <v>0</v>
      </c>
      <c r="BH455" s="5">
        <v>0</v>
      </c>
      <c r="BI455" s="5">
        <v>0</v>
      </c>
      <c r="BJ455" s="5">
        <v>0</v>
      </c>
      <c r="BK455" s="5">
        <v>0</v>
      </c>
      <c r="BL455" s="5">
        <v>0</v>
      </c>
      <c r="BM455" s="5">
        <v>0</v>
      </c>
      <c r="BN455" s="5">
        <v>0</v>
      </c>
      <c r="BO455" s="5">
        <v>0</v>
      </c>
      <c r="BP455" s="5">
        <v>0</v>
      </c>
      <c r="BQ455" s="5">
        <v>0</v>
      </c>
      <c r="BR455" s="5">
        <v>0</v>
      </c>
      <c r="BS455" s="5">
        <v>0</v>
      </c>
      <c r="BT455" s="5">
        <v>0</v>
      </c>
      <c r="BU455" s="5">
        <v>0</v>
      </c>
      <c r="BV455" s="5">
        <v>0</v>
      </c>
      <c r="BW455" s="5">
        <v>0</v>
      </c>
      <c r="BX455" s="5">
        <v>0</v>
      </c>
      <c r="BY455" s="5">
        <v>0</v>
      </c>
      <c r="BZ455" s="5">
        <v>0</v>
      </c>
      <c r="CA455" s="5">
        <f>-CC375*$C$359/2+CC373*$C$359</f>
        <v>1.0642027243589744E-2</v>
      </c>
      <c r="CB455" s="5">
        <f>CC373*$C$359/2</f>
        <v>5.2584134615384619E-3</v>
      </c>
      <c r="CC455" s="5">
        <f>-2*CC373*$C$359+CC373*$C$363</f>
        <v>-2.1025074805916252E-2</v>
      </c>
      <c r="CD455" s="5">
        <f>-CC375*$C$359</f>
        <v>2.5040064102564106E-4</v>
      </c>
      <c r="CE455" s="5">
        <f>CC375*$C$359/2+CC373*$C$359</f>
        <v>1.0391626602564104E-2</v>
      </c>
      <c r="CF455" s="5">
        <f>-CC373*$C$359/2</f>
        <v>-5.2584134615384619E-3</v>
      </c>
      <c r="CG455" s="5">
        <v>0</v>
      </c>
      <c r="CH455" s="5">
        <v>0</v>
      </c>
      <c r="CI455" s="5">
        <v>0</v>
      </c>
      <c r="CJ455" s="5">
        <v>0</v>
      </c>
    </row>
    <row r="456" spans="2:88" x14ac:dyDescent="0.25">
      <c r="B456" s="1" t="s">
        <v>182</v>
      </c>
      <c r="C456" s="5">
        <v>0</v>
      </c>
      <c r="D456" s="5">
        <v>0</v>
      </c>
      <c r="E456" s="5">
        <v>0</v>
      </c>
      <c r="F456" s="5">
        <v>0</v>
      </c>
      <c r="G456" s="5">
        <v>0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5">
        <v>0</v>
      </c>
      <c r="AC456" s="5">
        <v>0</v>
      </c>
      <c r="AD456" s="5">
        <v>0</v>
      </c>
      <c r="AE456" s="5">
        <v>0</v>
      </c>
      <c r="AF456" s="5">
        <v>0</v>
      </c>
      <c r="AG456" s="5">
        <v>0</v>
      </c>
      <c r="AH456" s="5">
        <v>0</v>
      </c>
      <c r="AI456" s="5">
        <v>0</v>
      </c>
      <c r="AJ456" s="5">
        <v>0</v>
      </c>
      <c r="AK456" s="5">
        <v>0</v>
      </c>
      <c r="AL456" s="5">
        <v>0</v>
      </c>
      <c r="AM456" s="5">
        <v>0</v>
      </c>
      <c r="AN456" s="5">
        <v>0</v>
      </c>
      <c r="AO456" s="5">
        <v>0</v>
      </c>
      <c r="AP456" s="5">
        <v>0</v>
      </c>
      <c r="AQ456" s="5">
        <v>0</v>
      </c>
      <c r="AR456" s="5">
        <v>0</v>
      </c>
      <c r="AS456" s="5">
        <v>0</v>
      </c>
      <c r="AT456" s="5">
        <v>0</v>
      </c>
      <c r="AU456" s="5">
        <v>0</v>
      </c>
      <c r="AV456" s="5">
        <v>0</v>
      </c>
      <c r="AW456" s="5">
        <v>0</v>
      </c>
      <c r="AX456" s="5">
        <v>0</v>
      </c>
      <c r="AY456" s="5">
        <v>0</v>
      </c>
      <c r="AZ456" s="5">
        <v>0</v>
      </c>
      <c r="BA456" s="5">
        <v>0</v>
      </c>
      <c r="BB456" s="5">
        <v>0</v>
      </c>
      <c r="BC456" s="5">
        <v>0</v>
      </c>
      <c r="BD456" s="5">
        <v>0</v>
      </c>
      <c r="BE456" s="5">
        <v>0</v>
      </c>
      <c r="BF456" s="5">
        <v>0</v>
      </c>
      <c r="BG456" s="5">
        <v>0</v>
      </c>
      <c r="BH456" s="5">
        <v>0</v>
      </c>
      <c r="BI456" s="5">
        <v>0</v>
      </c>
      <c r="BJ456" s="5">
        <v>0</v>
      </c>
      <c r="BK456" s="5">
        <v>0</v>
      </c>
      <c r="BL456" s="5">
        <v>0</v>
      </c>
      <c r="BM456" s="5">
        <v>0</v>
      </c>
      <c r="BN456" s="5">
        <v>0</v>
      </c>
      <c r="BO456" s="5">
        <v>0</v>
      </c>
      <c r="BP456" s="5">
        <v>0</v>
      </c>
      <c r="BQ456" s="5">
        <v>0</v>
      </c>
      <c r="BR456" s="5">
        <v>0</v>
      </c>
      <c r="BS456" s="5">
        <v>0</v>
      </c>
      <c r="BT456" s="5">
        <v>0</v>
      </c>
      <c r="BU456" s="5">
        <v>0</v>
      </c>
      <c r="BV456" s="5">
        <v>0</v>
      </c>
      <c r="BW456" s="5">
        <v>0</v>
      </c>
      <c r="BX456" s="5">
        <v>0</v>
      </c>
      <c r="BY456" s="5">
        <v>0</v>
      </c>
      <c r="BZ456" s="5">
        <v>0</v>
      </c>
      <c r="CA456" s="5">
        <f>-CC373*$C$359/2</f>
        <v>-5.2584134615384619E-3</v>
      </c>
      <c r="CB456" s="5">
        <f>CC369-CC371/2</f>
        <v>0.14987109375000002</v>
      </c>
      <c r="CC456" s="5">
        <v>0</v>
      </c>
      <c r="CD456" s="5">
        <f>-2*CC369-CC373*$C$359+$C$357*CC369*$E$363</f>
        <v>-0.29988524335562916</v>
      </c>
      <c r="CE456" s="5">
        <f>CC373*$C$359/2</f>
        <v>5.2584134615384619E-3</v>
      </c>
      <c r="CF456" s="5">
        <f>CC369+CC371/2</f>
        <v>0.13953515625000001</v>
      </c>
      <c r="CG456" s="5">
        <v>0</v>
      </c>
      <c r="CH456" s="5">
        <v>0</v>
      </c>
      <c r="CI456" s="5">
        <v>0</v>
      </c>
      <c r="CJ456" s="5">
        <v>0</v>
      </c>
    </row>
    <row r="457" spans="2:88" x14ac:dyDescent="0.25">
      <c r="B457" s="1" t="s">
        <v>183</v>
      </c>
      <c r="C457" s="5">
        <v>0</v>
      </c>
      <c r="D457" s="5">
        <v>0</v>
      </c>
      <c r="E457" s="5">
        <v>0</v>
      </c>
      <c r="F457" s="5">
        <v>0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5">
        <v>0</v>
      </c>
      <c r="AD457" s="5">
        <v>0</v>
      </c>
      <c r="AE457" s="5">
        <v>0</v>
      </c>
      <c r="AF457" s="5">
        <v>0</v>
      </c>
      <c r="AG457" s="5">
        <v>0</v>
      </c>
      <c r="AH457" s="5">
        <v>0</v>
      </c>
      <c r="AI457" s="5">
        <v>0</v>
      </c>
      <c r="AJ457" s="5">
        <v>0</v>
      </c>
      <c r="AK457" s="5">
        <v>0</v>
      </c>
      <c r="AL457" s="5">
        <v>0</v>
      </c>
      <c r="AM457" s="5">
        <v>0</v>
      </c>
      <c r="AN457" s="5">
        <v>0</v>
      </c>
      <c r="AO457" s="5">
        <v>0</v>
      </c>
      <c r="AP457" s="5">
        <v>0</v>
      </c>
      <c r="AQ457" s="5">
        <v>0</v>
      </c>
      <c r="AR457" s="5">
        <v>0</v>
      </c>
      <c r="AS457" s="5">
        <v>0</v>
      </c>
      <c r="AT457" s="5">
        <v>0</v>
      </c>
      <c r="AU457" s="5">
        <v>0</v>
      </c>
      <c r="AV457" s="5">
        <v>0</v>
      </c>
      <c r="AW457" s="5">
        <v>0</v>
      </c>
      <c r="AX457" s="5">
        <v>0</v>
      </c>
      <c r="AY457" s="5">
        <v>0</v>
      </c>
      <c r="AZ457" s="5">
        <v>0</v>
      </c>
      <c r="BA457" s="5">
        <v>0</v>
      </c>
      <c r="BB457" s="5">
        <v>0</v>
      </c>
      <c r="BC457" s="5">
        <v>0</v>
      </c>
      <c r="BD457" s="5">
        <v>0</v>
      </c>
      <c r="BE457" s="5">
        <v>0</v>
      </c>
      <c r="BF457" s="5">
        <v>0</v>
      </c>
      <c r="BG457" s="5">
        <v>0</v>
      </c>
      <c r="BH457" s="5">
        <v>0</v>
      </c>
      <c r="BI457" s="5">
        <v>0</v>
      </c>
      <c r="BJ457" s="5">
        <v>0</v>
      </c>
      <c r="BK457" s="5">
        <v>0</v>
      </c>
      <c r="BL457" s="5">
        <v>0</v>
      </c>
      <c r="BM457" s="5">
        <v>0</v>
      </c>
      <c r="BN457" s="5">
        <v>0</v>
      </c>
      <c r="BO457" s="5">
        <v>0</v>
      </c>
      <c r="BP457" s="5">
        <v>0</v>
      </c>
      <c r="BQ457" s="5">
        <v>0</v>
      </c>
      <c r="BR457" s="5">
        <v>0</v>
      </c>
      <c r="BS457" s="5">
        <v>0</v>
      </c>
      <c r="BT457" s="5">
        <v>0</v>
      </c>
      <c r="BU457" s="5">
        <v>0</v>
      </c>
      <c r="BV457" s="5">
        <v>0</v>
      </c>
      <c r="BW457" s="5">
        <v>0</v>
      </c>
      <c r="BX457" s="5">
        <v>0</v>
      </c>
      <c r="BY457" s="5">
        <v>0</v>
      </c>
      <c r="BZ457" s="5">
        <v>0</v>
      </c>
      <c r="CA457" s="5">
        <v>0</v>
      </c>
      <c r="CB457" s="5">
        <v>0</v>
      </c>
      <c r="CC457" s="5">
        <f>-CE375*$C$359/2+CE373*$C$359</f>
        <v>1.0391626602564102E-2</v>
      </c>
      <c r="CD457" s="5">
        <f>CE373*$C$359/2</f>
        <v>5.133213141025641E-3</v>
      </c>
      <c r="CE457" s="5">
        <f>-2*CE373*$C$359+CE373*$C$363</f>
        <v>-2.0524477786727769E-2</v>
      </c>
      <c r="CF457" s="5">
        <f>-CE375*$C$359</f>
        <v>2.5040064102564106E-4</v>
      </c>
      <c r="CG457" s="5">
        <f>CE375*$C$359/2+CE373*$C$359</f>
        <v>1.0141225961538462E-2</v>
      </c>
      <c r="CH457" s="5">
        <f>-CE373*$C$359/2</f>
        <v>-5.133213141025641E-3</v>
      </c>
      <c r="CI457" s="5">
        <v>0</v>
      </c>
      <c r="CJ457" s="5">
        <v>0</v>
      </c>
    </row>
    <row r="458" spans="2:88" x14ac:dyDescent="0.25">
      <c r="B458" s="1" t="s">
        <v>184</v>
      </c>
      <c r="C458" s="5">
        <v>0</v>
      </c>
      <c r="D458" s="5">
        <v>0</v>
      </c>
      <c r="E458" s="5">
        <v>0</v>
      </c>
      <c r="F458" s="5">
        <v>0</v>
      </c>
      <c r="G458" s="5">
        <v>0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5">
        <v>0</v>
      </c>
      <c r="AD458" s="5">
        <v>0</v>
      </c>
      <c r="AE458" s="5">
        <v>0</v>
      </c>
      <c r="AF458" s="5">
        <v>0</v>
      </c>
      <c r="AG458" s="5">
        <v>0</v>
      </c>
      <c r="AH458" s="5">
        <v>0</v>
      </c>
      <c r="AI458" s="5">
        <v>0</v>
      </c>
      <c r="AJ458" s="5">
        <v>0</v>
      </c>
      <c r="AK458" s="5">
        <v>0</v>
      </c>
      <c r="AL458" s="5">
        <v>0</v>
      </c>
      <c r="AM458" s="5">
        <v>0</v>
      </c>
      <c r="AN458" s="5">
        <v>0</v>
      </c>
      <c r="AO458" s="5">
        <v>0</v>
      </c>
      <c r="AP458" s="5">
        <v>0</v>
      </c>
      <c r="AQ458" s="5">
        <v>0</v>
      </c>
      <c r="AR458" s="5">
        <v>0</v>
      </c>
      <c r="AS458" s="5">
        <v>0</v>
      </c>
      <c r="AT458" s="5">
        <v>0</v>
      </c>
      <c r="AU458" s="5">
        <v>0</v>
      </c>
      <c r="AV458" s="5">
        <v>0</v>
      </c>
      <c r="AW458" s="5">
        <v>0</v>
      </c>
      <c r="AX458" s="5">
        <v>0</v>
      </c>
      <c r="AY458" s="5">
        <v>0</v>
      </c>
      <c r="AZ458" s="5">
        <v>0</v>
      </c>
      <c r="BA458" s="5">
        <v>0</v>
      </c>
      <c r="BB458" s="5">
        <v>0</v>
      </c>
      <c r="BC458" s="5">
        <v>0</v>
      </c>
      <c r="BD458" s="5">
        <v>0</v>
      </c>
      <c r="BE458" s="5">
        <v>0</v>
      </c>
      <c r="BF458" s="5">
        <v>0</v>
      </c>
      <c r="BG458" s="5">
        <v>0</v>
      </c>
      <c r="BH458" s="5">
        <v>0</v>
      </c>
      <c r="BI458" s="5">
        <v>0</v>
      </c>
      <c r="BJ458" s="5">
        <v>0</v>
      </c>
      <c r="BK458" s="5">
        <v>0</v>
      </c>
      <c r="BL458" s="5">
        <v>0</v>
      </c>
      <c r="BM458" s="5">
        <v>0</v>
      </c>
      <c r="BN458" s="5">
        <v>0</v>
      </c>
      <c r="BO458" s="5">
        <v>0</v>
      </c>
      <c r="BP458" s="5">
        <v>0</v>
      </c>
      <c r="BQ458" s="5">
        <v>0</v>
      </c>
      <c r="BR458" s="5">
        <v>0</v>
      </c>
      <c r="BS458" s="5">
        <v>0</v>
      </c>
      <c r="BT458" s="5">
        <v>0</v>
      </c>
      <c r="BU458" s="5">
        <v>0</v>
      </c>
      <c r="BV458" s="5">
        <v>0</v>
      </c>
      <c r="BW458" s="5">
        <v>0</v>
      </c>
      <c r="BX458" s="5">
        <v>0</v>
      </c>
      <c r="BY458" s="5">
        <v>0</v>
      </c>
      <c r="BZ458" s="5">
        <v>0</v>
      </c>
      <c r="CA458" s="5">
        <v>0</v>
      </c>
      <c r="CB458" s="5">
        <v>0</v>
      </c>
      <c r="CC458" s="5">
        <f>-CE373*$C$359/2</f>
        <v>-5.133213141025641E-3</v>
      </c>
      <c r="CD458" s="5">
        <f>CE369-CE371/2</f>
        <v>0.13953613281249999</v>
      </c>
      <c r="CE458" s="5">
        <v>0</v>
      </c>
      <c r="CF458" s="5">
        <f>-2*CE369-CE373*$C$359+$C$357*CE369*$E$363</f>
        <v>-0.27945388753013367</v>
      </c>
      <c r="CG458" s="5">
        <f>CE373*$C$359/2</f>
        <v>5.133213141025641E-3</v>
      </c>
      <c r="CH458" s="5">
        <f>CE369+CE371/2</f>
        <v>0.12968652343749998</v>
      </c>
      <c r="CI458" s="5">
        <v>0</v>
      </c>
      <c r="CJ458" s="5">
        <v>0</v>
      </c>
    </row>
    <row r="459" spans="2:88" x14ac:dyDescent="0.25">
      <c r="B459" s="1" t="s">
        <v>185</v>
      </c>
      <c r="C459" s="5">
        <v>0</v>
      </c>
      <c r="D459" s="5">
        <v>0</v>
      </c>
      <c r="E459" s="5">
        <v>0</v>
      </c>
      <c r="F459" s="5">
        <v>0</v>
      </c>
      <c r="G459" s="5">
        <v>0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5">
        <v>0</v>
      </c>
      <c r="AD459" s="5">
        <v>0</v>
      </c>
      <c r="AE459" s="5">
        <v>0</v>
      </c>
      <c r="AF459" s="5">
        <v>0</v>
      </c>
      <c r="AG459" s="5">
        <v>0</v>
      </c>
      <c r="AH459" s="5">
        <v>0</v>
      </c>
      <c r="AI459" s="5">
        <v>0</v>
      </c>
      <c r="AJ459" s="5">
        <v>0</v>
      </c>
      <c r="AK459" s="5">
        <v>0</v>
      </c>
      <c r="AL459" s="5">
        <v>0</v>
      </c>
      <c r="AM459" s="5">
        <v>0</v>
      </c>
      <c r="AN459" s="5">
        <v>0</v>
      </c>
      <c r="AO459" s="5">
        <v>0</v>
      </c>
      <c r="AP459" s="5">
        <v>0</v>
      </c>
      <c r="AQ459" s="5">
        <v>0</v>
      </c>
      <c r="AR459" s="5">
        <v>0</v>
      </c>
      <c r="AS459" s="5">
        <v>0</v>
      </c>
      <c r="AT459" s="5">
        <v>0</v>
      </c>
      <c r="AU459" s="5">
        <v>0</v>
      </c>
      <c r="AV459" s="5">
        <v>0</v>
      </c>
      <c r="AW459" s="5">
        <v>0</v>
      </c>
      <c r="AX459" s="5">
        <v>0</v>
      </c>
      <c r="AY459" s="5">
        <v>0</v>
      </c>
      <c r="AZ459" s="5">
        <v>0</v>
      </c>
      <c r="BA459" s="5">
        <v>0</v>
      </c>
      <c r="BB459" s="5">
        <v>0</v>
      </c>
      <c r="BC459" s="5">
        <v>0</v>
      </c>
      <c r="BD459" s="5">
        <v>0</v>
      </c>
      <c r="BE459" s="5">
        <v>0</v>
      </c>
      <c r="BF459" s="5">
        <v>0</v>
      </c>
      <c r="BG459" s="5">
        <v>0</v>
      </c>
      <c r="BH459" s="5">
        <v>0</v>
      </c>
      <c r="BI459" s="5">
        <v>0</v>
      </c>
      <c r="BJ459" s="5">
        <v>0</v>
      </c>
      <c r="BK459" s="5">
        <v>0</v>
      </c>
      <c r="BL459" s="5">
        <v>0</v>
      </c>
      <c r="BM459" s="5">
        <v>0</v>
      </c>
      <c r="BN459" s="5">
        <v>0</v>
      </c>
      <c r="BO459" s="5">
        <v>0</v>
      </c>
      <c r="BP459" s="5">
        <v>0</v>
      </c>
      <c r="BQ459" s="5">
        <v>0</v>
      </c>
      <c r="BR459" s="5">
        <v>0</v>
      </c>
      <c r="BS459" s="5">
        <v>0</v>
      </c>
      <c r="BT459" s="5">
        <v>0</v>
      </c>
      <c r="BU459" s="5">
        <v>0</v>
      </c>
      <c r="BV459" s="5">
        <v>0</v>
      </c>
      <c r="BW459" s="5">
        <v>0</v>
      </c>
      <c r="BX459" s="5">
        <v>0</v>
      </c>
      <c r="BY459" s="5">
        <v>0</v>
      </c>
      <c r="BZ459" s="5">
        <v>0</v>
      </c>
      <c r="CA459" s="5">
        <v>0</v>
      </c>
      <c r="CB459" s="5">
        <v>0</v>
      </c>
      <c r="CC459" s="5">
        <v>0</v>
      </c>
      <c r="CD459" s="5">
        <v>0</v>
      </c>
      <c r="CE459" s="5">
        <f>-CG375*$C$359/2+CG373*$C$359</f>
        <v>1.0141225961538462E-2</v>
      </c>
      <c r="CF459" s="5">
        <f>CG373*$C$359/2</f>
        <v>5.0080128205128209E-3</v>
      </c>
      <c r="CG459" s="5">
        <f>-2*CG373*$C$359+CG373*$C$363</f>
        <v>-2.002388076753929E-2</v>
      </c>
      <c r="CH459" s="5">
        <f>-CG375*$C$359</f>
        <v>2.5040064102564106E-4</v>
      </c>
      <c r="CI459" s="5">
        <f>CG375*$C$359/2+CG373*$C$359</f>
        <v>9.8908253205128218E-3</v>
      </c>
      <c r="CJ459" s="5">
        <f>-CG373*$C$359/2</f>
        <v>-5.0080128205128209E-3</v>
      </c>
    </row>
    <row r="460" spans="2:88" x14ac:dyDescent="0.25">
      <c r="B460" s="1" t="s">
        <v>186</v>
      </c>
      <c r="C460" s="5">
        <v>0</v>
      </c>
      <c r="D460" s="5">
        <v>0</v>
      </c>
      <c r="E460" s="5">
        <v>0</v>
      </c>
      <c r="F460" s="5">
        <v>0</v>
      </c>
      <c r="G460" s="5">
        <v>0</v>
      </c>
      <c r="H460" s="5">
        <v>0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5">
        <v>0</v>
      </c>
      <c r="AC460" s="5">
        <v>0</v>
      </c>
      <c r="AD460" s="5">
        <v>0</v>
      </c>
      <c r="AE460" s="5">
        <v>0</v>
      </c>
      <c r="AF460" s="5">
        <v>0</v>
      </c>
      <c r="AG460" s="5">
        <v>0</v>
      </c>
      <c r="AH460" s="5">
        <v>0</v>
      </c>
      <c r="AI460" s="5">
        <v>0</v>
      </c>
      <c r="AJ460" s="5">
        <v>0</v>
      </c>
      <c r="AK460" s="5">
        <v>0</v>
      </c>
      <c r="AL460" s="5">
        <v>0</v>
      </c>
      <c r="AM460" s="5">
        <v>0</v>
      </c>
      <c r="AN460" s="5">
        <v>0</v>
      </c>
      <c r="AO460" s="5">
        <v>0</v>
      </c>
      <c r="AP460" s="5">
        <v>0</v>
      </c>
      <c r="AQ460" s="5">
        <v>0</v>
      </c>
      <c r="AR460" s="5">
        <v>0</v>
      </c>
      <c r="AS460" s="5">
        <v>0</v>
      </c>
      <c r="AT460" s="5">
        <v>0</v>
      </c>
      <c r="AU460" s="5">
        <v>0</v>
      </c>
      <c r="AV460" s="5">
        <v>0</v>
      </c>
      <c r="AW460" s="5">
        <v>0</v>
      </c>
      <c r="AX460" s="5">
        <v>0</v>
      </c>
      <c r="AY460" s="5">
        <v>0</v>
      </c>
      <c r="AZ460" s="5">
        <v>0</v>
      </c>
      <c r="BA460" s="5">
        <v>0</v>
      </c>
      <c r="BB460" s="5">
        <v>0</v>
      </c>
      <c r="BC460" s="5">
        <v>0</v>
      </c>
      <c r="BD460" s="5">
        <v>0</v>
      </c>
      <c r="BE460" s="5">
        <v>0</v>
      </c>
      <c r="BF460" s="5">
        <v>0</v>
      </c>
      <c r="BG460" s="5">
        <v>0</v>
      </c>
      <c r="BH460" s="5">
        <v>0</v>
      </c>
      <c r="BI460" s="5">
        <v>0</v>
      </c>
      <c r="BJ460" s="5">
        <v>0</v>
      </c>
      <c r="BK460" s="5">
        <v>0</v>
      </c>
      <c r="BL460" s="5">
        <v>0</v>
      </c>
      <c r="BM460" s="5">
        <v>0</v>
      </c>
      <c r="BN460" s="5">
        <v>0</v>
      </c>
      <c r="BO460" s="5">
        <v>0</v>
      </c>
      <c r="BP460" s="5">
        <v>0</v>
      </c>
      <c r="BQ460" s="5">
        <v>0</v>
      </c>
      <c r="BR460" s="5">
        <v>0</v>
      </c>
      <c r="BS460" s="5">
        <v>0</v>
      </c>
      <c r="BT460" s="5">
        <v>0</v>
      </c>
      <c r="BU460" s="5">
        <v>0</v>
      </c>
      <c r="BV460" s="5">
        <v>0</v>
      </c>
      <c r="BW460" s="5">
        <v>0</v>
      </c>
      <c r="BX460" s="5">
        <v>0</v>
      </c>
      <c r="BY460" s="5">
        <v>0</v>
      </c>
      <c r="BZ460" s="5">
        <v>0</v>
      </c>
      <c r="CA460" s="5">
        <v>0</v>
      </c>
      <c r="CB460" s="5">
        <v>0</v>
      </c>
      <c r="CC460" s="5">
        <v>0</v>
      </c>
      <c r="CD460" s="5">
        <v>0</v>
      </c>
      <c r="CE460" s="5">
        <f>-CG373*$C$359/2</f>
        <v>-5.0080128205128209E-3</v>
      </c>
      <c r="CF460" s="5">
        <f>CG369-CG371/2</f>
        <v>0.12968750000000001</v>
      </c>
      <c r="CG460" s="5">
        <v>0</v>
      </c>
      <c r="CH460" s="5">
        <f>-2*CG369-CG373*$C$359+$C$357*CG369*$E$363</f>
        <v>-0.2599833435829777</v>
      </c>
      <c r="CI460" s="5">
        <f>CG373*$C$359/2</f>
        <v>5.0080128205128209E-3</v>
      </c>
      <c r="CJ460" s="5">
        <f>CG369+CG371/2</f>
        <v>0.1203125</v>
      </c>
    </row>
    <row r="461" spans="2:88" x14ac:dyDescent="0.25">
      <c r="B461" s="1" t="s">
        <v>15</v>
      </c>
      <c r="C461" s="5">
        <v>0</v>
      </c>
      <c r="D461" s="5">
        <v>0</v>
      </c>
      <c r="E461" s="5">
        <v>1</v>
      </c>
      <c r="F461" s="5">
        <v>0</v>
      </c>
      <c r="G461" s="5">
        <v>0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5">
        <v>0</v>
      </c>
      <c r="AC461" s="5">
        <v>0</v>
      </c>
      <c r="AD461" s="5">
        <v>0</v>
      </c>
      <c r="AE461" s="5">
        <v>0</v>
      </c>
      <c r="AF461" s="5">
        <v>0</v>
      </c>
      <c r="AG461" s="5">
        <v>0</v>
      </c>
      <c r="AH461" s="5">
        <v>0</v>
      </c>
      <c r="AI461" s="5">
        <v>0</v>
      </c>
      <c r="AJ461" s="5">
        <v>0</v>
      </c>
      <c r="AK461" s="5">
        <v>0</v>
      </c>
      <c r="AL461" s="5">
        <v>0</v>
      </c>
      <c r="AM461" s="5">
        <v>0</v>
      </c>
      <c r="AN461" s="5">
        <v>0</v>
      </c>
      <c r="AO461" s="5">
        <v>0</v>
      </c>
      <c r="AP461" s="5">
        <v>0</v>
      </c>
      <c r="AQ461" s="5">
        <v>0</v>
      </c>
      <c r="AR461" s="5">
        <v>0</v>
      </c>
      <c r="AS461" s="5">
        <v>0</v>
      </c>
      <c r="AT461" s="5">
        <v>0</v>
      </c>
      <c r="AU461" s="5">
        <v>0</v>
      </c>
      <c r="AV461" s="5">
        <v>0</v>
      </c>
      <c r="AW461" s="5">
        <v>0</v>
      </c>
      <c r="AX461" s="5">
        <v>0</v>
      </c>
      <c r="AY461" s="5">
        <v>0</v>
      </c>
      <c r="AZ461" s="5">
        <v>0</v>
      </c>
      <c r="BA461" s="5">
        <v>0</v>
      </c>
      <c r="BB461" s="5">
        <v>0</v>
      </c>
      <c r="BC461" s="5">
        <v>0</v>
      </c>
      <c r="BD461" s="5">
        <v>0</v>
      </c>
      <c r="BE461" s="5">
        <v>0</v>
      </c>
      <c r="BF461" s="5">
        <v>0</v>
      </c>
      <c r="BG461" s="5">
        <v>0</v>
      </c>
      <c r="BH461" s="5">
        <v>0</v>
      </c>
      <c r="BI461" s="5">
        <v>0</v>
      </c>
      <c r="BJ461" s="5">
        <v>0</v>
      </c>
      <c r="BK461" s="5">
        <v>0</v>
      </c>
      <c r="BL461" s="5">
        <v>0</v>
      </c>
      <c r="BM461" s="5">
        <v>0</v>
      </c>
      <c r="BN461" s="5">
        <v>0</v>
      </c>
      <c r="BO461" s="5">
        <v>0</v>
      </c>
      <c r="BP461" s="5">
        <v>0</v>
      </c>
      <c r="BQ461" s="5">
        <v>0</v>
      </c>
      <c r="BR461" s="5">
        <v>0</v>
      </c>
      <c r="BS461" s="5">
        <v>0</v>
      </c>
      <c r="BT461" s="5">
        <v>0</v>
      </c>
      <c r="BU461" s="5">
        <v>0</v>
      </c>
      <c r="BV461" s="5">
        <v>0</v>
      </c>
      <c r="BW461" s="5">
        <v>0</v>
      </c>
      <c r="BX461" s="5">
        <v>0</v>
      </c>
      <c r="BY461" s="5">
        <v>0</v>
      </c>
      <c r="BZ461" s="5">
        <v>0</v>
      </c>
      <c r="CA461" s="5">
        <v>0</v>
      </c>
      <c r="CB461" s="5">
        <v>0</v>
      </c>
      <c r="CC461" s="5">
        <v>0</v>
      </c>
      <c r="CD461" s="5">
        <v>0</v>
      </c>
      <c r="CE461" s="5">
        <v>0</v>
      </c>
      <c r="CF461" s="5">
        <v>0</v>
      </c>
      <c r="CG461" s="5">
        <v>0</v>
      </c>
      <c r="CH461" s="5">
        <v>0</v>
      </c>
      <c r="CI461" s="5">
        <v>0</v>
      </c>
      <c r="CJ461" s="5">
        <v>0</v>
      </c>
    </row>
    <row r="462" spans="2:88" x14ac:dyDescent="0.25">
      <c r="B462" s="1" t="s">
        <v>16</v>
      </c>
      <c r="C462" s="5">
        <v>0</v>
      </c>
      <c r="D462" s="5">
        <v>1</v>
      </c>
      <c r="E462" s="5">
        <v>0</v>
      </c>
      <c r="F462" s="5">
        <v>0</v>
      </c>
      <c r="G462" s="5">
        <v>0</v>
      </c>
      <c r="H462" s="5">
        <v>-1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5">
        <v>0</v>
      </c>
      <c r="AD462" s="5">
        <v>0</v>
      </c>
      <c r="AE462" s="5">
        <v>0</v>
      </c>
      <c r="AF462" s="5">
        <v>0</v>
      </c>
      <c r="AG462" s="5">
        <v>0</v>
      </c>
      <c r="AH462" s="5">
        <v>0</v>
      </c>
      <c r="AI462" s="5">
        <v>0</v>
      </c>
      <c r="AJ462" s="5">
        <v>0</v>
      </c>
      <c r="AK462" s="5">
        <v>0</v>
      </c>
      <c r="AL462" s="5">
        <v>0</v>
      </c>
      <c r="AM462" s="5">
        <v>0</v>
      </c>
      <c r="AN462" s="5">
        <v>0</v>
      </c>
      <c r="AO462" s="5">
        <v>0</v>
      </c>
      <c r="AP462" s="5">
        <v>0</v>
      </c>
      <c r="AQ462" s="5">
        <v>0</v>
      </c>
      <c r="AR462" s="5">
        <v>0</v>
      </c>
      <c r="AS462" s="5">
        <v>0</v>
      </c>
      <c r="AT462" s="5">
        <v>0</v>
      </c>
      <c r="AU462" s="5">
        <v>0</v>
      </c>
      <c r="AV462" s="5">
        <v>0</v>
      </c>
      <c r="AW462" s="5">
        <v>0</v>
      </c>
      <c r="AX462" s="5">
        <v>0</v>
      </c>
      <c r="AY462" s="5">
        <v>0</v>
      </c>
      <c r="AZ462" s="5">
        <v>0</v>
      </c>
      <c r="BA462" s="5">
        <v>0</v>
      </c>
      <c r="BB462" s="5">
        <v>0</v>
      </c>
      <c r="BC462" s="5">
        <v>0</v>
      </c>
      <c r="BD462" s="5">
        <v>0</v>
      </c>
      <c r="BE462" s="5">
        <v>0</v>
      </c>
      <c r="BF462" s="5">
        <v>0</v>
      </c>
      <c r="BG462" s="5">
        <v>0</v>
      </c>
      <c r="BH462" s="5">
        <v>0</v>
      </c>
      <c r="BI462" s="5">
        <v>0</v>
      </c>
      <c r="BJ462" s="5">
        <v>0</v>
      </c>
      <c r="BK462" s="5">
        <v>0</v>
      </c>
      <c r="BL462" s="5">
        <v>0</v>
      </c>
      <c r="BM462" s="5">
        <v>0</v>
      </c>
      <c r="BN462" s="5">
        <v>0</v>
      </c>
      <c r="BO462" s="5">
        <v>0</v>
      </c>
      <c r="BP462" s="5">
        <v>0</v>
      </c>
      <c r="BQ462" s="5">
        <v>0</v>
      </c>
      <c r="BR462" s="5">
        <v>0</v>
      </c>
      <c r="BS462" s="5">
        <v>0</v>
      </c>
      <c r="BT462" s="5">
        <v>0</v>
      </c>
      <c r="BU462" s="5">
        <v>0</v>
      </c>
      <c r="BV462" s="5">
        <v>0</v>
      </c>
      <c r="BW462" s="5">
        <v>0</v>
      </c>
      <c r="BX462" s="5">
        <v>0</v>
      </c>
      <c r="BY462" s="5">
        <v>0</v>
      </c>
      <c r="BZ462" s="5">
        <v>0</v>
      </c>
      <c r="CA462" s="5">
        <v>0</v>
      </c>
      <c r="CB462" s="5">
        <v>0</v>
      </c>
      <c r="CC462" s="5">
        <v>0</v>
      </c>
      <c r="CD462" s="5">
        <v>0</v>
      </c>
      <c r="CE462" s="5">
        <v>0</v>
      </c>
      <c r="CF462" s="5">
        <v>0</v>
      </c>
      <c r="CG462" s="5">
        <v>0</v>
      </c>
      <c r="CH462" s="5">
        <v>0</v>
      </c>
      <c r="CI462" s="5">
        <v>0</v>
      </c>
      <c r="CJ462" s="5">
        <v>0</v>
      </c>
    </row>
    <row r="463" spans="2:88" x14ac:dyDescent="0.25">
      <c r="B463" s="1" t="s">
        <v>187</v>
      </c>
      <c r="C463" s="5">
        <v>0</v>
      </c>
      <c r="D463" s="5">
        <v>0</v>
      </c>
      <c r="E463" s="5">
        <v>0</v>
      </c>
      <c r="F463" s="5">
        <v>0</v>
      </c>
      <c r="G463" s="5">
        <v>0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5">
        <v>0</v>
      </c>
      <c r="AC463" s="5">
        <v>0</v>
      </c>
      <c r="AD463" s="5">
        <v>0</v>
      </c>
      <c r="AE463" s="5">
        <v>0</v>
      </c>
      <c r="AF463" s="5">
        <v>0</v>
      </c>
      <c r="AG463" s="5">
        <v>0</v>
      </c>
      <c r="AH463" s="5">
        <v>0</v>
      </c>
      <c r="AI463" s="5">
        <v>0</v>
      </c>
      <c r="AJ463" s="5">
        <v>0</v>
      </c>
      <c r="AK463" s="5">
        <v>0</v>
      </c>
      <c r="AL463" s="5">
        <v>0</v>
      </c>
      <c r="AM463" s="5">
        <v>0</v>
      </c>
      <c r="AN463" s="5">
        <v>0</v>
      </c>
      <c r="AO463" s="5">
        <v>0</v>
      </c>
      <c r="AP463" s="5">
        <v>0</v>
      </c>
      <c r="AQ463" s="5">
        <v>0</v>
      </c>
      <c r="AR463" s="5">
        <v>0</v>
      </c>
      <c r="AS463" s="5">
        <v>0</v>
      </c>
      <c r="AT463" s="5">
        <v>0</v>
      </c>
      <c r="AU463" s="5">
        <v>0</v>
      </c>
      <c r="AV463" s="5">
        <v>0</v>
      </c>
      <c r="AW463" s="5">
        <v>0</v>
      </c>
      <c r="AX463" s="5">
        <v>0</v>
      </c>
      <c r="AY463" s="5">
        <v>0</v>
      </c>
      <c r="AZ463" s="5">
        <v>0</v>
      </c>
      <c r="BA463" s="5">
        <v>0</v>
      </c>
      <c r="BB463" s="5">
        <v>0</v>
      </c>
      <c r="BC463" s="5">
        <v>0</v>
      </c>
      <c r="BD463" s="5">
        <v>0</v>
      </c>
      <c r="BE463" s="5">
        <v>0</v>
      </c>
      <c r="BF463" s="5">
        <v>0</v>
      </c>
      <c r="BG463" s="5">
        <v>0</v>
      </c>
      <c r="BH463" s="5">
        <v>0</v>
      </c>
      <c r="BI463" s="5">
        <v>0</v>
      </c>
      <c r="BJ463" s="5">
        <v>0</v>
      </c>
      <c r="BK463" s="5">
        <v>0</v>
      </c>
      <c r="BL463" s="5">
        <v>0</v>
      </c>
      <c r="BM463" s="5">
        <v>0</v>
      </c>
      <c r="BN463" s="5">
        <v>0</v>
      </c>
      <c r="BO463" s="5">
        <v>0</v>
      </c>
      <c r="BP463" s="5">
        <v>0</v>
      </c>
      <c r="BQ463" s="5">
        <v>0</v>
      </c>
      <c r="BR463" s="5">
        <v>0</v>
      </c>
      <c r="BS463" s="5">
        <v>0</v>
      </c>
      <c r="BT463" s="5">
        <v>0</v>
      </c>
      <c r="BU463" s="5">
        <v>0</v>
      </c>
      <c r="BV463" s="5">
        <v>0</v>
      </c>
      <c r="BW463" s="5">
        <v>0</v>
      </c>
      <c r="BX463" s="5">
        <v>0</v>
      </c>
      <c r="BY463" s="5">
        <v>0</v>
      </c>
      <c r="BZ463" s="5">
        <v>0</v>
      </c>
      <c r="CA463" s="5">
        <v>0</v>
      </c>
      <c r="CB463" s="5">
        <v>0</v>
      </c>
      <c r="CC463" s="5">
        <v>0</v>
      </c>
      <c r="CD463" s="5">
        <v>0</v>
      </c>
      <c r="CE463" s="5">
        <v>0</v>
      </c>
      <c r="CF463" s="5">
        <v>0</v>
      </c>
      <c r="CG463" s="5">
        <v>1</v>
      </c>
      <c r="CH463" s="5">
        <v>0</v>
      </c>
      <c r="CI463" s="5">
        <v>0</v>
      </c>
      <c r="CJ463" s="5">
        <v>0</v>
      </c>
    </row>
    <row r="464" spans="2:88" x14ac:dyDescent="0.25">
      <c r="B464" s="1" t="s">
        <v>188</v>
      </c>
      <c r="C464" s="5">
        <v>0</v>
      </c>
      <c r="D464" s="5">
        <v>0</v>
      </c>
      <c r="E464" s="5">
        <v>0</v>
      </c>
      <c r="F464" s="5">
        <v>0</v>
      </c>
      <c r="G464" s="5">
        <v>0</v>
      </c>
      <c r="H464" s="5">
        <v>0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5">
        <v>0</v>
      </c>
      <c r="AC464" s="5">
        <v>0</v>
      </c>
      <c r="AD464" s="5">
        <v>0</v>
      </c>
      <c r="AE464" s="5">
        <v>0</v>
      </c>
      <c r="AF464" s="5">
        <v>0</v>
      </c>
      <c r="AG464" s="5">
        <v>0</v>
      </c>
      <c r="AH464" s="5">
        <v>0</v>
      </c>
      <c r="AI464" s="5">
        <v>0</v>
      </c>
      <c r="AJ464" s="5">
        <v>0</v>
      </c>
      <c r="AK464" s="5">
        <v>0</v>
      </c>
      <c r="AL464" s="5">
        <v>0</v>
      </c>
      <c r="AM464" s="5">
        <v>0</v>
      </c>
      <c r="AN464" s="5">
        <v>0</v>
      </c>
      <c r="AO464" s="5">
        <v>0</v>
      </c>
      <c r="AP464" s="5">
        <v>0</v>
      </c>
      <c r="AQ464" s="5">
        <v>0</v>
      </c>
      <c r="AR464" s="5">
        <v>0</v>
      </c>
      <c r="AS464" s="5">
        <v>0</v>
      </c>
      <c r="AT464" s="5">
        <v>0</v>
      </c>
      <c r="AU464" s="5">
        <v>0</v>
      </c>
      <c r="AV464" s="5">
        <v>0</v>
      </c>
      <c r="AW464" s="5">
        <v>0</v>
      </c>
      <c r="AX464" s="5">
        <v>0</v>
      </c>
      <c r="AY464" s="5">
        <v>0</v>
      </c>
      <c r="AZ464" s="5">
        <v>0</v>
      </c>
      <c r="BA464" s="5">
        <v>0</v>
      </c>
      <c r="BB464" s="5">
        <v>0</v>
      </c>
      <c r="BC464" s="5">
        <v>0</v>
      </c>
      <c r="BD464" s="5">
        <v>0</v>
      </c>
      <c r="BE464" s="5">
        <v>0</v>
      </c>
      <c r="BF464" s="5">
        <v>0</v>
      </c>
      <c r="BG464" s="5">
        <v>0</v>
      </c>
      <c r="BH464" s="5">
        <v>0</v>
      </c>
      <c r="BI464" s="5">
        <v>0</v>
      </c>
      <c r="BJ464" s="5">
        <v>0</v>
      </c>
      <c r="BK464" s="5">
        <v>0</v>
      </c>
      <c r="BL464" s="5">
        <v>0</v>
      </c>
      <c r="BM464" s="5">
        <v>0</v>
      </c>
      <c r="BN464" s="5">
        <v>0</v>
      </c>
      <c r="BO464" s="5">
        <v>0</v>
      </c>
      <c r="BP464" s="5">
        <v>0</v>
      </c>
      <c r="BQ464" s="5">
        <v>0</v>
      </c>
      <c r="BR464" s="5">
        <v>0</v>
      </c>
      <c r="BS464" s="5">
        <v>0</v>
      </c>
      <c r="BT464" s="5">
        <v>0</v>
      </c>
      <c r="BU464" s="5">
        <v>0</v>
      </c>
      <c r="BV464" s="5">
        <v>0</v>
      </c>
      <c r="BW464" s="5">
        <v>0</v>
      </c>
      <c r="BX464" s="5">
        <v>0</v>
      </c>
      <c r="BY464" s="5">
        <v>0</v>
      </c>
      <c r="BZ464" s="5">
        <v>0</v>
      </c>
      <c r="CA464" s="5">
        <v>0</v>
      </c>
      <c r="CB464" s="5">
        <v>0</v>
      </c>
      <c r="CC464" s="5">
        <v>0</v>
      </c>
      <c r="CD464" s="5">
        <v>0</v>
      </c>
      <c r="CE464" s="5">
        <v>0</v>
      </c>
      <c r="CF464" s="5">
        <v>1</v>
      </c>
      <c r="CG464" s="5">
        <v>0</v>
      </c>
      <c r="CH464" s="5">
        <v>0</v>
      </c>
      <c r="CI464" s="5">
        <v>0</v>
      </c>
      <c r="CJ464" s="5">
        <v>-1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53249" r:id="rId4">
          <objectPr defaultSize="0" autoPict="0" r:id="rId5">
            <anchor moveWithCells="1" sizeWithCells="1">
              <from>
                <xdr:col>1</xdr:col>
                <xdr:colOff>247650</xdr:colOff>
                <xdr:row>20</xdr:row>
                <xdr:rowOff>123825</xdr:rowOff>
              </from>
              <to>
                <xdr:col>1</xdr:col>
                <xdr:colOff>723900</xdr:colOff>
                <xdr:row>22</xdr:row>
                <xdr:rowOff>47625</xdr:rowOff>
              </to>
            </anchor>
          </objectPr>
        </oleObject>
      </mc:Choice>
      <mc:Fallback>
        <oleObject progId="Equation.DSMT4" shapeId="53249" r:id="rId4"/>
      </mc:Fallback>
    </mc:AlternateContent>
    <mc:AlternateContent xmlns:mc="http://schemas.openxmlformats.org/markup-compatibility/2006">
      <mc:Choice Requires="x14">
        <oleObject progId="Equation.DSMT4" shapeId="53250" r:id="rId6">
          <objectPr defaultSize="0" autoPict="0" r:id="rId7">
            <anchor moveWithCells="1" sizeWithCells="1">
              <from>
                <xdr:col>1</xdr:col>
                <xdr:colOff>247650</xdr:colOff>
                <xdr:row>18</xdr:row>
                <xdr:rowOff>180975</xdr:rowOff>
              </from>
              <to>
                <xdr:col>1</xdr:col>
                <xdr:colOff>695325</xdr:colOff>
                <xdr:row>20</xdr:row>
                <xdr:rowOff>85725</xdr:rowOff>
              </to>
            </anchor>
          </objectPr>
        </oleObject>
      </mc:Choice>
      <mc:Fallback>
        <oleObject progId="Equation.DSMT4" shapeId="53250" r:id="rId6"/>
      </mc:Fallback>
    </mc:AlternateContent>
    <mc:AlternateContent xmlns:mc="http://schemas.openxmlformats.org/markup-compatibility/2006">
      <mc:Choice Requires="x14">
        <oleObject progId="Equation.DSMT4" shapeId="53259" r:id="rId8">
          <objectPr defaultSize="0" autoPict="0" r:id="rId9">
            <anchor moveWithCells="1" sizeWithCells="1">
              <from>
                <xdr:col>9</xdr:col>
                <xdr:colOff>114300</xdr:colOff>
                <xdr:row>5</xdr:row>
                <xdr:rowOff>0</xdr:rowOff>
              </from>
              <to>
                <xdr:col>16</xdr:col>
                <xdr:colOff>257175</xdr:colOff>
                <xdr:row>14</xdr:row>
                <xdr:rowOff>57150</xdr:rowOff>
              </to>
            </anchor>
          </objectPr>
        </oleObject>
      </mc:Choice>
      <mc:Fallback>
        <oleObject progId="Equation.DSMT4" shapeId="53259" r:id="rId8"/>
      </mc:Fallback>
    </mc:AlternateContent>
    <mc:AlternateContent xmlns:mc="http://schemas.openxmlformats.org/markup-compatibility/2006">
      <mc:Choice Requires="x14">
        <oleObject progId="Equation.DSMT4" shapeId="53262" r:id="rId10">
          <objectPr defaultSize="0" autoPict="0" r:id="rId11">
            <anchor moveWithCells="1" sizeWithCells="1">
              <from>
                <xdr:col>10</xdr:col>
                <xdr:colOff>628650</xdr:colOff>
                <xdr:row>15</xdr:row>
                <xdr:rowOff>76200</xdr:rowOff>
              </from>
              <to>
                <xdr:col>19</xdr:col>
                <xdr:colOff>542925</xdr:colOff>
                <xdr:row>30</xdr:row>
                <xdr:rowOff>28575</xdr:rowOff>
              </to>
            </anchor>
          </objectPr>
        </oleObject>
      </mc:Choice>
      <mc:Fallback>
        <oleObject progId="Equation.DSMT4" shapeId="53262" r:id="rId10"/>
      </mc:Fallback>
    </mc:AlternateContent>
    <mc:AlternateContent xmlns:mc="http://schemas.openxmlformats.org/markup-compatibility/2006">
      <mc:Choice Requires="x14">
        <oleObject progId="Equation.DSMT4" shapeId="53263" r:id="rId12">
          <objectPr defaultSize="0" autoPict="0" r:id="rId13">
            <anchor moveWithCells="1" sizeWithCells="1">
              <from>
                <xdr:col>0</xdr:col>
                <xdr:colOff>180975</xdr:colOff>
                <xdr:row>32</xdr:row>
                <xdr:rowOff>19050</xdr:rowOff>
              </from>
              <to>
                <xdr:col>3</xdr:col>
                <xdr:colOff>57150</xdr:colOff>
                <xdr:row>41</xdr:row>
                <xdr:rowOff>47625</xdr:rowOff>
              </to>
            </anchor>
          </objectPr>
        </oleObject>
      </mc:Choice>
      <mc:Fallback>
        <oleObject progId="Equation.DSMT4" shapeId="53263" r:id="rId12"/>
      </mc:Fallback>
    </mc:AlternateContent>
    <mc:AlternateContent xmlns:mc="http://schemas.openxmlformats.org/markup-compatibility/2006">
      <mc:Choice Requires="x14">
        <oleObject progId="Equation.DSMT4" shapeId="53264" r:id="rId14">
          <objectPr defaultSize="0" autoPict="0" r:id="rId15">
            <anchor moveWithCells="1" sizeWithCells="1">
              <from>
                <xdr:col>0</xdr:col>
                <xdr:colOff>161925</xdr:colOff>
                <xdr:row>25</xdr:row>
                <xdr:rowOff>85725</xdr:rowOff>
              </from>
              <to>
                <xdr:col>1</xdr:col>
                <xdr:colOff>819150</xdr:colOff>
                <xdr:row>29</xdr:row>
                <xdr:rowOff>66675</xdr:rowOff>
              </to>
            </anchor>
          </objectPr>
        </oleObject>
      </mc:Choice>
      <mc:Fallback>
        <oleObject progId="Equation.DSMT4" shapeId="53264" r:id="rId14"/>
      </mc:Fallback>
    </mc:AlternateContent>
    <mc:AlternateContent xmlns:mc="http://schemas.openxmlformats.org/markup-compatibility/2006">
      <mc:Choice Requires="x14">
        <oleObject progId="Equation.DSMT4" shapeId="53265" r:id="rId16">
          <objectPr defaultSize="0" autoPict="0" r:id="rId17">
            <anchor moveWithCells="1" sizeWithCells="1">
              <from>
                <xdr:col>1</xdr:col>
                <xdr:colOff>57150</xdr:colOff>
                <xdr:row>23</xdr:row>
                <xdr:rowOff>85725</xdr:rowOff>
              </from>
              <to>
                <xdr:col>1</xdr:col>
                <xdr:colOff>790575</xdr:colOff>
                <xdr:row>25</xdr:row>
                <xdr:rowOff>85725</xdr:rowOff>
              </to>
            </anchor>
          </objectPr>
        </oleObject>
      </mc:Choice>
      <mc:Fallback>
        <oleObject progId="Equation.DSMT4" shapeId="53265" r:id="rId16"/>
      </mc:Fallback>
    </mc:AlternateContent>
    <mc:AlternateContent xmlns:mc="http://schemas.openxmlformats.org/markup-compatibility/2006">
      <mc:Choice Requires="x14">
        <oleObject progId="Equation.DSMT4" shapeId="53266" r:id="rId18">
          <objectPr defaultSize="0" autoPict="0" r:id="rId19">
            <anchor moveWithCells="1" sizeWithCells="1">
              <from>
                <xdr:col>1</xdr:col>
                <xdr:colOff>390525</xdr:colOff>
                <xdr:row>29</xdr:row>
                <xdr:rowOff>180975</xdr:rowOff>
              </from>
              <to>
                <xdr:col>1</xdr:col>
                <xdr:colOff>762000</xdr:colOff>
                <xdr:row>31</xdr:row>
                <xdr:rowOff>38100</xdr:rowOff>
              </to>
            </anchor>
          </objectPr>
        </oleObject>
      </mc:Choice>
      <mc:Fallback>
        <oleObject progId="Equation.DSMT4" shapeId="53266" r:id="rId18"/>
      </mc:Fallback>
    </mc:AlternateContent>
    <mc:AlternateContent xmlns:mc="http://schemas.openxmlformats.org/markup-compatibility/2006">
      <mc:Choice Requires="x14">
        <oleObject progId="Equation.DSMT4" shapeId="53267" r:id="rId20">
          <objectPr defaultSize="0" autoPict="0" r:id="rId21">
            <anchor moveWithCells="1" sizeWithCells="1">
              <from>
                <xdr:col>3</xdr:col>
                <xdr:colOff>47625</xdr:colOff>
                <xdr:row>27</xdr:row>
                <xdr:rowOff>152400</xdr:rowOff>
              </from>
              <to>
                <xdr:col>3</xdr:col>
                <xdr:colOff>742950</xdr:colOff>
                <xdr:row>29</xdr:row>
                <xdr:rowOff>47625</xdr:rowOff>
              </to>
            </anchor>
          </objectPr>
        </oleObject>
      </mc:Choice>
      <mc:Fallback>
        <oleObject progId="Equation.DSMT4" shapeId="53267" r:id="rId20"/>
      </mc:Fallback>
    </mc:AlternateContent>
    <mc:AlternateContent xmlns:mc="http://schemas.openxmlformats.org/markup-compatibility/2006">
      <mc:Choice Requires="x14">
        <oleObject progId="Equation.DSMT4" shapeId="53268" r:id="rId22">
          <objectPr defaultSize="0" autoPict="0" r:id="rId23">
            <anchor moveWithCells="1" sizeWithCells="1">
              <from>
                <xdr:col>18</xdr:col>
                <xdr:colOff>647700</xdr:colOff>
                <xdr:row>67</xdr:row>
                <xdr:rowOff>0</xdr:rowOff>
              </from>
              <to>
                <xdr:col>22</xdr:col>
                <xdr:colOff>638175</xdr:colOff>
                <xdr:row>74</xdr:row>
                <xdr:rowOff>76200</xdr:rowOff>
              </to>
            </anchor>
          </objectPr>
        </oleObject>
      </mc:Choice>
      <mc:Fallback>
        <oleObject progId="Equation.DSMT4" shapeId="53268" r:id="rId22"/>
      </mc:Fallback>
    </mc:AlternateContent>
    <mc:AlternateContent xmlns:mc="http://schemas.openxmlformats.org/markup-compatibility/2006">
      <mc:Choice Requires="x14">
        <oleObject progId="Equation.DSMT4" shapeId="53269" r:id="rId24">
          <objectPr defaultSize="0" autoPict="0" r:id="rId5">
            <anchor moveWithCells="1" sizeWithCells="1">
              <from>
                <xdr:col>1</xdr:col>
                <xdr:colOff>247650</xdr:colOff>
                <xdr:row>80</xdr:row>
                <xdr:rowOff>123825</xdr:rowOff>
              </from>
              <to>
                <xdr:col>1</xdr:col>
                <xdr:colOff>723900</xdr:colOff>
                <xdr:row>82</xdr:row>
                <xdr:rowOff>47625</xdr:rowOff>
              </to>
            </anchor>
          </objectPr>
        </oleObject>
      </mc:Choice>
      <mc:Fallback>
        <oleObject progId="Equation.DSMT4" shapeId="53269" r:id="rId24"/>
      </mc:Fallback>
    </mc:AlternateContent>
    <mc:AlternateContent xmlns:mc="http://schemas.openxmlformats.org/markup-compatibility/2006">
      <mc:Choice Requires="x14">
        <oleObject progId="Equation.DSMT4" shapeId="53270" r:id="rId25">
          <objectPr defaultSize="0" autoPict="0" r:id="rId7">
            <anchor moveWithCells="1" sizeWithCells="1">
              <from>
                <xdr:col>1</xdr:col>
                <xdr:colOff>247650</xdr:colOff>
                <xdr:row>78</xdr:row>
                <xdr:rowOff>180975</xdr:rowOff>
              </from>
              <to>
                <xdr:col>1</xdr:col>
                <xdr:colOff>695325</xdr:colOff>
                <xdr:row>80</xdr:row>
                <xdr:rowOff>85725</xdr:rowOff>
              </to>
            </anchor>
          </objectPr>
        </oleObject>
      </mc:Choice>
      <mc:Fallback>
        <oleObject progId="Equation.DSMT4" shapeId="53270" r:id="rId25"/>
      </mc:Fallback>
    </mc:AlternateContent>
    <mc:AlternateContent xmlns:mc="http://schemas.openxmlformats.org/markup-compatibility/2006">
      <mc:Choice Requires="x14">
        <oleObject progId="Equation.DSMT4" shapeId="53271" r:id="rId26">
          <objectPr defaultSize="0" autoPict="0" r:id="rId11">
            <anchor moveWithCells="1" sizeWithCells="1">
              <from>
                <xdr:col>10</xdr:col>
                <xdr:colOff>200025</xdr:colOff>
                <xdr:row>75</xdr:row>
                <xdr:rowOff>76200</xdr:rowOff>
              </from>
              <to>
                <xdr:col>19</xdr:col>
                <xdr:colOff>114300</xdr:colOff>
                <xdr:row>90</xdr:row>
                <xdr:rowOff>28575</xdr:rowOff>
              </to>
            </anchor>
          </objectPr>
        </oleObject>
      </mc:Choice>
      <mc:Fallback>
        <oleObject progId="Equation.DSMT4" shapeId="53271" r:id="rId26"/>
      </mc:Fallback>
    </mc:AlternateContent>
    <mc:AlternateContent xmlns:mc="http://schemas.openxmlformats.org/markup-compatibility/2006">
      <mc:Choice Requires="x14">
        <oleObject progId="Equation.DSMT4" shapeId="53273" r:id="rId27">
          <objectPr defaultSize="0" autoPict="0" r:id="rId15">
            <anchor moveWithCells="1" sizeWithCells="1">
              <from>
                <xdr:col>0</xdr:col>
                <xdr:colOff>161925</xdr:colOff>
                <xdr:row>85</xdr:row>
                <xdr:rowOff>85725</xdr:rowOff>
              </from>
              <to>
                <xdr:col>1</xdr:col>
                <xdr:colOff>819150</xdr:colOff>
                <xdr:row>89</xdr:row>
                <xdr:rowOff>66675</xdr:rowOff>
              </to>
            </anchor>
          </objectPr>
        </oleObject>
      </mc:Choice>
      <mc:Fallback>
        <oleObject progId="Equation.DSMT4" shapeId="53273" r:id="rId27"/>
      </mc:Fallback>
    </mc:AlternateContent>
    <mc:AlternateContent xmlns:mc="http://schemas.openxmlformats.org/markup-compatibility/2006">
      <mc:Choice Requires="x14">
        <oleObject progId="Equation.DSMT4" shapeId="53274" r:id="rId28">
          <objectPr defaultSize="0" autoPict="0" r:id="rId17">
            <anchor moveWithCells="1" sizeWithCells="1">
              <from>
                <xdr:col>1</xdr:col>
                <xdr:colOff>57150</xdr:colOff>
                <xdr:row>83</xdr:row>
                <xdr:rowOff>85725</xdr:rowOff>
              </from>
              <to>
                <xdr:col>1</xdr:col>
                <xdr:colOff>790575</xdr:colOff>
                <xdr:row>85</xdr:row>
                <xdr:rowOff>85725</xdr:rowOff>
              </to>
            </anchor>
          </objectPr>
        </oleObject>
      </mc:Choice>
      <mc:Fallback>
        <oleObject progId="Equation.DSMT4" shapeId="53274" r:id="rId28"/>
      </mc:Fallback>
    </mc:AlternateContent>
    <mc:AlternateContent xmlns:mc="http://schemas.openxmlformats.org/markup-compatibility/2006">
      <mc:Choice Requires="x14">
        <oleObject progId="Equation.DSMT4" shapeId="53275" r:id="rId29">
          <objectPr defaultSize="0" autoPict="0" r:id="rId19">
            <anchor moveWithCells="1" sizeWithCells="1">
              <from>
                <xdr:col>1</xdr:col>
                <xdr:colOff>390525</xdr:colOff>
                <xdr:row>89</xdr:row>
                <xdr:rowOff>180975</xdr:rowOff>
              </from>
              <to>
                <xdr:col>1</xdr:col>
                <xdr:colOff>762000</xdr:colOff>
                <xdr:row>91</xdr:row>
                <xdr:rowOff>38100</xdr:rowOff>
              </to>
            </anchor>
          </objectPr>
        </oleObject>
      </mc:Choice>
      <mc:Fallback>
        <oleObject progId="Equation.DSMT4" shapeId="53275" r:id="rId29"/>
      </mc:Fallback>
    </mc:AlternateContent>
    <mc:AlternateContent xmlns:mc="http://schemas.openxmlformats.org/markup-compatibility/2006">
      <mc:Choice Requires="x14">
        <oleObject progId="Equation.DSMT4" shapeId="53276" r:id="rId30">
          <objectPr defaultSize="0" autoPict="0" r:id="rId21">
            <anchor moveWithCells="1" sizeWithCells="1">
              <from>
                <xdr:col>3</xdr:col>
                <xdr:colOff>47625</xdr:colOff>
                <xdr:row>87</xdr:row>
                <xdr:rowOff>152400</xdr:rowOff>
              </from>
              <to>
                <xdr:col>3</xdr:col>
                <xdr:colOff>742950</xdr:colOff>
                <xdr:row>89</xdr:row>
                <xdr:rowOff>47625</xdr:rowOff>
              </to>
            </anchor>
          </objectPr>
        </oleObject>
      </mc:Choice>
      <mc:Fallback>
        <oleObject progId="Equation.DSMT4" shapeId="53276" r:id="rId30"/>
      </mc:Fallback>
    </mc:AlternateContent>
    <mc:AlternateContent xmlns:mc="http://schemas.openxmlformats.org/markup-compatibility/2006">
      <mc:Choice Requires="x14">
        <oleObject progId="Equation.DSMT4" shapeId="53278" r:id="rId31">
          <objectPr defaultSize="0" autoPict="0" r:id="rId32">
            <anchor moveWithCells="1" sizeWithCells="1">
              <from>
                <xdr:col>2</xdr:col>
                <xdr:colOff>66675</xdr:colOff>
                <xdr:row>66</xdr:row>
                <xdr:rowOff>95250</xdr:rowOff>
              </from>
              <to>
                <xdr:col>4</xdr:col>
                <xdr:colOff>514350</xdr:colOff>
                <xdr:row>70</xdr:row>
                <xdr:rowOff>114300</xdr:rowOff>
              </to>
            </anchor>
          </objectPr>
        </oleObject>
      </mc:Choice>
      <mc:Fallback>
        <oleObject progId="Equation.DSMT4" shapeId="53278" r:id="rId31"/>
      </mc:Fallback>
    </mc:AlternateContent>
    <mc:AlternateContent xmlns:mc="http://schemas.openxmlformats.org/markup-compatibility/2006">
      <mc:Choice Requires="x14">
        <oleObject progId="Equation.DSMT4" shapeId="53279" r:id="rId33">
          <objectPr defaultSize="0" autoPict="0" r:id="rId13">
            <anchor moveWithCells="1" sizeWithCells="1">
              <from>
                <xdr:col>0</xdr:col>
                <xdr:colOff>314325</xdr:colOff>
                <xdr:row>91</xdr:row>
                <xdr:rowOff>180975</xdr:rowOff>
              </from>
              <to>
                <xdr:col>3</xdr:col>
                <xdr:colOff>190500</xdr:colOff>
                <xdr:row>101</xdr:row>
                <xdr:rowOff>133350</xdr:rowOff>
              </to>
            </anchor>
          </objectPr>
        </oleObject>
      </mc:Choice>
      <mc:Fallback>
        <oleObject progId="Equation.DSMT4" shapeId="53279" r:id="rId33"/>
      </mc:Fallback>
    </mc:AlternateContent>
    <mc:AlternateContent xmlns:mc="http://schemas.openxmlformats.org/markup-compatibility/2006">
      <mc:Choice Requires="x14">
        <oleObject progId="Equation.DSMT4" shapeId="53280" r:id="rId34">
          <objectPr defaultSize="0" autoPict="0" r:id="rId5">
            <anchor moveWithCells="1" sizeWithCells="1">
              <from>
                <xdr:col>1</xdr:col>
                <xdr:colOff>247650</xdr:colOff>
                <xdr:row>155</xdr:row>
                <xdr:rowOff>123825</xdr:rowOff>
              </from>
              <to>
                <xdr:col>1</xdr:col>
                <xdr:colOff>723900</xdr:colOff>
                <xdr:row>157</xdr:row>
                <xdr:rowOff>47625</xdr:rowOff>
              </to>
            </anchor>
          </objectPr>
        </oleObject>
      </mc:Choice>
      <mc:Fallback>
        <oleObject progId="Equation.DSMT4" shapeId="53280" r:id="rId34"/>
      </mc:Fallback>
    </mc:AlternateContent>
    <mc:AlternateContent xmlns:mc="http://schemas.openxmlformats.org/markup-compatibility/2006">
      <mc:Choice Requires="x14">
        <oleObject progId="Equation.DSMT4" shapeId="53281" r:id="rId35">
          <objectPr defaultSize="0" autoPict="0" r:id="rId7">
            <anchor moveWithCells="1" sizeWithCells="1">
              <from>
                <xdr:col>1</xdr:col>
                <xdr:colOff>247650</xdr:colOff>
                <xdr:row>153</xdr:row>
                <xdr:rowOff>180975</xdr:rowOff>
              </from>
              <to>
                <xdr:col>1</xdr:col>
                <xdr:colOff>695325</xdr:colOff>
                <xdr:row>155</xdr:row>
                <xdr:rowOff>85725</xdr:rowOff>
              </to>
            </anchor>
          </objectPr>
        </oleObject>
      </mc:Choice>
      <mc:Fallback>
        <oleObject progId="Equation.DSMT4" shapeId="53281" r:id="rId35"/>
      </mc:Fallback>
    </mc:AlternateContent>
    <mc:AlternateContent xmlns:mc="http://schemas.openxmlformats.org/markup-compatibility/2006">
      <mc:Choice Requires="x14">
        <oleObject progId="Equation.DSMT4" shapeId="53282" r:id="rId36">
          <objectPr defaultSize="0" autoPict="0" r:id="rId11">
            <anchor moveWithCells="1" sizeWithCells="1">
              <from>
                <xdr:col>10</xdr:col>
                <xdr:colOff>647700</xdr:colOff>
                <xdr:row>150</xdr:row>
                <xdr:rowOff>66675</xdr:rowOff>
              </from>
              <to>
                <xdr:col>19</xdr:col>
                <xdr:colOff>561975</xdr:colOff>
                <xdr:row>165</xdr:row>
                <xdr:rowOff>19050</xdr:rowOff>
              </to>
            </anchor>
          </objectPr>
        </oleObject>
      </mc:Choice>
      <mc:Fallback>
        <oleObject progId="Equation.DSMT4" shapeId="53282" r:id="rId36"/>
      </mc:Fallback>
    </mc:AlternateContent>
    <mc:AlternateContent xmlns:mc="http://schemas.openxmlformats.org/markup-compatibility/2006">
      <mc:Choice Requires="x14">
        <oleObject progId="Equation.DSMT4" shapeId="53283" r:id="rId37">
          <objectPr defaultSize="0" autoPict="0" r:id="rId15">
            <anchor moveWithCells="1" sizeWithCells="1">
              <from>
                <xdr:col>0</xdr:col>
                <xdr:colOff>161925</xdr:colOff>
                <xdr:row>160</xdr:row>
                <xdr:rowOff>85725</xdr:rowOff>
              </from>
              <to>
                <xdr:col>1</xdr:col>
                <xdr:colOff>819150</xdr:colOff>
                <xdr:row>164</xdr:row>
                <xdr:rowOff>66675</xdr:rowOff>
              </to>
            </anchor>
          </objectPr>
        </oleObject>
      </mc:Choice>
      <mc:Fallback>
        <oleObject progId="Equation.DSMT4" shapeId="53283" r:id="rId37"/>
      </mc:Fallback>
    </mc:AlternateContent>
    <mc:AlternateContent xmlns:mc="http://schemas.openxmlformats.org/markup-compatibility/2006">
      <mc:Choice Requires="x14">
        <oleObject progId="Equation.DSMT4" shapeId="53284" r:id="rId38">
          <objectPr defaultSize="0" autoPict="0" r:id="rId17">
            <anchor moveWithCells="1" sizeWithCells="1">
              <from>
                <xdr:col>1</xdr:col>
                <xdr:colOff>57150</xdr:colOff>
                <xdr:row>158</xdr:row>
                <xdr:rowOff>85725</xdr:rowOff>
              </from>
              <to>
                <xdr:col>1</xdr:col>
                <xdr:colOff>790575</xdr:colOff>
                <xdr:row>160</xdr:row>
                <xdr:rowOff>85725</xdr:rowOff>
              </to>
            </anchor>
          </objectPr>
        </oleObject>
      </mc:Choice>
      <mc:Fallback>
        <oleObject progId="Equation.DSMT4" shapeId="53284" r:id="rId38"/>
      </mc:Fallback>
    </mc:AlternateContent>
    <mc:AlternateContent xmlns:mc="http://schemas.openxmlformats.org/markup-compatibility/2006">
      <mc:Choice Requires="x14">
        <oleObject progId="Equation.DSMT4" shapeId="53285" r:id="rId39">
          <objectPr defaultSize="0" autoPict="0" r:id="rId19">
            <anchor moveWithCells="1" sizeWithCells="1">
              <from>
                <xdr:col>1</xdr:col>
                <xdr:colOff>390525</xdr:colOff>
                <xdr:row>164</xdr:row>
                <xdr:rowOff>180975</xdr:rowOff>
              </from>
              <to>
                <xdr:col>1</xdr:col>
                <xdr:colOff>762000</xdr:colOff>
                <xdr:row>166</xdr:row>
                <xdr:rowOff>38100</xdr:rowOff>
              </to>
            </anchor>
          </objectPr>
        </oleObject>
      </mc:Choice>
      <mc:Fallback>
        <oleObject progId="Equation.DSMT4" shapeId="53285" r:id="rId39"/>
      </mc:Fallback>
    </mc:AlternateContent>
    <mc:AlternateContent xmlns:mc="http://schemas.openxmlformats.org/markup-compatibility/2006">
      <mc:Choice Requires="x14">
        <oleObject progId="Equation.DSMT4" shapeId="53286" r:id="rId40">
          <objectPr defaultSize="0" autoPict="0" r:id="rId21">
            <anchor moveWithCells="1" sizeWithCells="1">
              <from>
                <xdr:col>3</xdr:col>
                <xdr:colOff>47625</xdr:colOff>
                <xdr:row>162</xdr:row>
                <xdr:rowOff>152400</xdr:rowOff>
              </from>
              <to>
                <xdr:col>3</xdr:col>
                <xdr:colOff>742950</xdr:colOff>
                <xdr:row>164</xdr:row>
                <xdr:rowOff>47625</xdr:rowOff>
              </to>
            </anchor>
          </objectPr>
        </oleObject>
      </mc:Choice>
      <mc:Fallback>
        <oleObject progId="Equation.DSMT4" shapeId="53286" r:id="rId40"/>
      </mc:Fallback>
    </mc:AlternateContent>
    <mc:AlternateContent xmlns:mc="http://schemas.openxmlformats.org/markup-compatibility/2006">
      <mc:Choice Requires="x14">
        <oleObject progId="Equation.DSMT4" shapeId="53287" r:id="rId41">
          <objectPr defaultSize="0" autoPict="0" r:id="rId13">
            <anchor moveWithCells="1" sizeWithCells="1">
              <from>
                <xdr:col>0</xdr:col>
                <xdr:colOff>314325</xdr:colOff>
                <xdr:row>166</xdr:row>
                <xdr:rowOff>180975</xdr:rowOff>
              </from>
              <to>
                <xdr:col>3</xdr:col>
                <xdr:colOff>190500</xdr:colOff>
                <xdr:row>176</xdr:row>
                <xdr:rowOff>133350</xdr:rowOff>
              </to>
            </anchor>
          </objectPr>
        </oleObject>
      </mc:Choice>
      <mc:Fallback>
        <oleObject progId="Equation.DSMT4" shapeId="53287" r:id="rId41"/>
      </mc:Fallback>
    </mc:AlternateContent>
    <mc:AlternateContent xmlns:mc="http://schemas.openxmlformats.org/markup-compatibility/2006">
      <mc:Choice Requires="x14">
        <oleObject progId="Equation.DSMT4" shapeId="53288" r:id="rId42">
          <objectPr defaultSize="0" autoPict="0" r:id="rId5">
            <anchor moveWithCells="1" sizeWithCells="1">
              <from>
                <xdr:col>1</xdr:col>
                <xdr:colOff>247650</xdr:colOff>
                <xdr:row>247</xdr:row>
                <xdr:rowOff>123825</xdr:rowOff>
              </from>
              <to>
                <xdr:col>1</xdr:col>
                <xdr:colOff>723900</xdr:colOff>
                <xdr:row>249</xdr:row>
                <xdr:rowOff>47625</xdr:rowOff>
              </to>
            </anchor>
          </objectPr>
        </oleObject>
      </mc:Choice>
      <mc:Fallback>
        <oleObject progId="Equation.DSMT4" shapeId="53288" r:id="rId42"/>
      </mc:Fallback>
    </mc:AlternateContent>
    <mc:AlternateContent xmlns:mc="http://schemas.openxmlformats.org/markup-compatibility/2006">
      <mc:Choice Requires="x14">
        <oleObject progId="Equation.DSMT4" shapeId="53289" r:id="rId43">
          <objectPr defaultSize="0" autoPict="0" r:id="rId7">
            <anchor moveWithCells="1" sizeWithCells="1">
              <from>
                <xdr:col>1</xdr:col>
                <xdr:colOff>247650</xdr:colOff>
                <xdr:row>245</xdr:row>
                <xdr:rowOff>180975</xdr:rowOff>
              </from>
              <to>
                <xdr:col>1</xdr:col>
                <xdr:colOff>695325</xdr:colOff>
                <xdr:row>247</xdr:row>
                <xdr:rowOff>85725</xdr:rowOff>
              </to>
            </anchor>
          </objectPr>
        </oleObject>
      </mc:Choice>
      <mc:Fallback>
        <oleObject progId="Equation.DSMT4" shapeId="53289" r:id="rId43"/>
      </mc:Fallback>
    </mc:AlternateContent>
    <mc:AlternateContent xmlns:mc="http://schemas.openxmlformats.org/markup-compatibility/2006">
      <mc:Choice Requires="x14">
        <oleObject progId="Equation.DSMT4" shapeId="53290" r:id="rId44">
          <objectPr defaultSize="0" autoPict="0" r:id="rId11">
            <anchor moveWithCells="1" sizeWithCells="1">
              <from>
                <xdr:col>11</xdr:col>
                <xdr:colOff>390525</xdr:colOff>
                <xdr:row>242</xdr:row>
                <xdr:rowOff>38100</xdr:rowOff>
              </from>
              <to>
                <xdr:col>20</xdr:col>
                <xdr:colOff>304800</xdr:colOff>
                <xdr:row>256</xdr:row>
                <xdr:rowOff>180975</xdr:rowOff>
              </to>
            </anchor>
          </objectPr>
        </oleObject>
      </mc:Choice>
      <mc:Fallback>
        <oleObject progId="Equation.DSMT4" shapeId="53290" r:id="rId44"/>
      </mc:Fallback>
    </mc:AlternateContent>
    <mc:AlternateContent xmlns:mc="http://schemas.openxmlformats.org/markup-compatibility/2006">
      <mc:Choice Requires="x14">
        <oleObject progId="Equation.DSMT4" shapeId="53291" r:id="rId45">
          <objectPr defaultSize="0" autoPict="0" r:id="rId15">
            <anchor moveWithCells="1" sizeWithCells="1">
              <from>
                <xdr:col>0</xdr:col>
                <xdr:colOff>161925</xdr:colOff>
                <xdr:row>252</xdr:row>
                <xdr:rowOff>85725</xdr:rowOff>
              </from>
              <to>
                <xdr:col>1</xdr:col>
                <xdr:colOff>819150</xdr:colOff>
                <xdr:row>256</xdr:row>
                <xdr:rowOff>66675</xdr:rowOff>
              </to>
            </anchor>
          </objectPr>
        </oleObject>
      </mc:Choice>
      <mc:Fallback>
        <oleObject progId="Equation.DSMT4" shapeId="53291" r:id="rId45"/>
      </mc:Fallback>
    </mc:AlternateContent>
    <mc:AlternateContent xmlns:mc="http://schemas.openxmlformats.org/markup-compatibility/2006">
      <mc:Choice Requires="x14">
        <oleObject progId="Equation.DSMT4" shapeId="53292" r:id="rId46">
          <objectPr defaultSize="0" autoPict="0" r:id="rId17">
            <anchor moveWithCells="1" sizeWithCells="1">
              <from>
                <xdr:col>1</xdr:col>
                <xdr:colOff>57150</xdr:colOff>
                <xdr:row>250</xdr:row>
                <xdr:rowOff>85725</xdr:rowOff>
              </from>
              <to>
                <xdr:col>1</xdr:col>
                <xdr:colOff>790575</xdr:colOff>
                <xdr:row>252</xdr:row>
                <xdr:rowOff>85725</xdr:rowOff>
              </to>
            </anchor>
          </objectPr>
        </oleObject>
      </mc:Choice>
      <mc:Fallback>
        <oleObject progId="Equation.DSMT4" shapeId="53292" r:id="rId46"/>
      </mc:Fallback>
    </mc:AlternateContent>
    <mc:AlternateContent xmlns:mc="http://schemas.openxmlformats.org/markup-compatibility/2006">
      <mc:Choice Requires="x14">
        <oleObject progId="Equation.DSMT4" shapeId="53293" r:id="rId47">
          <objectPr defaultSize="0" autoPict="0" r:id="rId19">
            <anchor moveWithCells="1" sizeWithCells="1">
              <from>
                <xdr:col>1</xdr:col>
                <xdr:colOff>390525</xdr:colOff>
                <xdr:row>256</xdr:row>
                <xdr:rowOff>180975</xdr:rowOff>
              </from>
              <to>
                <xdr:col>1</xdr:col>
                <xdr:colOff>762000</xdr:colOff>
                <xdr:row>258</xdr:row>
                <xdr:rowOff>38100</xdr:rowOff>
              </to>
            </anchor>
          </objectPr>
        </oleObject>
      </mc:Choice>
      <mc:Fallback>
        <oleObject progId="Equation.DSMT4" shapeId="53293" r:id="rId47"/>
      </mc:Fallback>
    </mc:AlternateContent>
    <mc:AlternateContent xmlns:mc="http://schemas.openxmlformats.org/markup-compatibility/2006">
      <mc:Choice Requires="x14">
        <oleObject progId="Equation.DSMT4" shapeId="53294" r:id="rId48">
          <objectPr defaultSize="0" autoPict="0" r:id="rId21">
            <anchor moveWithCells="1" sizeWithCells="1">
              <from>
                <xdr:col>3</xdr:col>
                <xdr:colOff>47625</xdr:colOff>
                <xdr:row>254</xdr:row>
                <xdr:rowOff>152400</xdr:rowOff>
              </from>
              <to>
                <xdr:col>3</xdr:col>
                <xdr:colOff>742950</xdr:colOff>
                <xdr:row>256</xdr:row>
                <xdr:rowOff>47625</xdr:rowOff>
              </to>
            </anchor>
          </objectPr>
        </oleObject>
      </mc:Choice>
      <mc:Fallback>
        <oleObject progId="Equation.DSMT4" shapeId="53294" r:id="rId48"/>
      </mc:Fallback>
    </mc:AlternateContent>
    <mc:AlternateContent xmlns:mc="http://schemas.openxmlformats.org/markup-compatibility/2006">
      <mc:Choice Requires="x14">
        <oleObject progId="Equation.DSMT4" shapeId="53295" r:id="rId49">
          <objectPr defaultSize="0" autoPict="0" r:id="rId13">
            <anchor moveWithCells="1" sizeWithCells="1">
              <from>
                <xdr:col>0</xdr:col>
                <xdr:colOff>314325</xdr:colOff>
                <xdr:row>258</xdr:row>
                <xdr:rowOff>180975</xdr:rowOff>
              </from>
              <to>
                <xdr:col>3</xdr:col>
                <xdr:colOff>190500</xdr:colOff>
                <xdr:row>268</xdr:row>
                <xdr:rowOff>133350</xdr:rowOff>
              </to>
            </anchor>
          </objectPr>
        </oleObject>
      </mc:Choice>
      <mc:Fallback>
        <oleObject progId="Equation.DSMT4" shapeId="53295" r:id="rId49"/>
      </mc:Fallback>
    </mc:AlternateContent>
    <mc:AlternateContent xmlns:mc="http://schemas.openxmlformats.org/markup-compatibility/2006">
      <mc:Choice Requires="x14">
        <oleObject progId="Equation.DSMT4" shapeId="53296" r:id="rId50">
          <objectPr defaultSize="0" autoPict="0" r:id="rId5">
            <anchor moveWithCells="1" sizeWithCells="1">
              <from>
                <xdr:col>1</xdr:col>
                <xdr:colOff>247650</xdr:colOff>
                <xdr:row>354</xdr:row>
                <xdr:rowOff>123825</xdr:rowOff>
              </from>
              <to>
                <xdr:col>1</xdr:col>
                <xdr:colOff>723900</xdr:colOff>
                <xdr:row>356</xdr:row>
                <xdr:rowOff>47625</xdr:rowOff>
              </to>
            </anchor>
          </objectPr>
        </oleObject>
      </mc:Choice>
      <mc:Fallback>
        <oleObject progId="Equation.DSMT4" shapeId="53296" r:id="rId50"/>
      </mc:Fallback>
    </mc:AlternateContent>
    <mc:AlternateContent xmlns:mc="http://schemas.openxmlformats.org/markup-compatibility/2006">
      <mc:Choice Requires="x14">
        <oleObject progId="Equation.DSMT4" shapeId="53297" r:id="rId51">
          <objectPr defaultSize="0" autoPict="0" r:id="rId7">
            <anchor moveWithCells="1" sizeWithCells="1">
              <from>
                <xdr:col>1</xdr:col>
                <xdr:colOff>247650</xdr:colOff>
                <xdr:row>352</xdr:row>
                <xdr:rowOff>180975</xdr:rowOff>
              </from>
              <to>
                <xdr:col>1</xdr:col>
                <xdr:colOff>695325</xdr:colOff>
                <xdr:row>354</xdr:row>
                <xdr:rowOff>85725</xdr:rowOff>
              </to>
            </anchor>
          </objectPr>
        </oleObject>
      </mc:Choice>
      <mc:Fallback>
        <oleObject progId="Equation.DSMT4" shapeId="53297" r:id="rId51"/>
      </mc:Fallback>
    </mc:AlternateContent>
    <mc:AlternateContent xmlns:mc="http://schemas.openxmlformats.org/markup-compatibility/2006">
      <mc:Choice Requires="x14">
        <oleObject progId="Equation.DSMT4" shapeId="53298" r:id="rId52">
          <objectPr defaultSize="0" autoPict="0" r:id="rId11">
            <anchor moveWithCells="1" sizeWithCells="1">
              <from>
                <xdr:col>12</xdr:col>
                <xdr:colOff>323850</xdr:colOff>
                <xdr:row>348</xdr:row>
                <xdr:rowOff>180975</xdr:rowOff>
              </from>
              <to>
                <xdr:col>21</xdr:col>
                <xdr:colOff>276225</xdr:colOff>
                <xdr:row>363</xdr:row>
                <xdr:rowOff>133350</xdr:rowOff>
              </to>
            </anchor>
          </objectPr>
        </oleObject>
      </mc:Choice>
      <mc:Fallback>
        <oleObject progId="Equation.DSMT4" shapeId="53298" r:id="rId52"/>
      </mc:Fallback>
    </mc:AlternateContent>
    <mc:AlternateContent xmlns:mc="http://schemas.openxmlformats.org/markup-compatibility/2006">
      <mc:Choice Requires="x14">
        <oleObject progId="Equation.DSMT4" shapeId="53299" r:id="rId53">
          <objectPr defaultSize="0" autoPict="0" r:id="rId15">
            <anchor moveWithCells="1" sizeWithCells="1">
              <from>
                <xdr:col>0</xdr:col>
                <xdr:colOff>161925</xdr:colOff>
                <xdr:row>359</xdr:row>
                <xdr:rowOff>85725</xdr:rowOff>
              </from>
              <to>
                <xdr:col>1</xdr:col>
                <xdr:colOff>819150</xdr:colOff>
                <xdr:row>363</xdr:row>
                <xdr:rowOff>66675</xdr:rowOff>
              </to>
            </anchor>
          </objectPr>
        </oleObject>
      </mc:Choice>
      <mc:Fallback>
        <oleObject progId="Equation.DSMT4" shapeId="53299" r:id="rId53"/>
      </mc:Fallback>
    </mc:AlternateContent>
    <mc:AlternateContent xmlns:mc="http://schemas.openxmlformats.org/markup-compatibility/2006">
      <mc:Choice Requires="x14">
        <oleObject progId="Equation.DSMT4" shapeId="53300" r:id="rId54">
          <objectPr defaultSize="0" autoPict="0" r:id="rId17">
            <anchor moveWithCells="1" sizeWithCells="1">
              <from>
                <xdr:col>1</xdr:col>
                <xdr:colOff>57150</xdr:colOff>
                <xdr:row>357</xdr:row>
                <xdr:rowOff>85725</xdr:rowOff>
              </from>
              <to>
                <xdr:col>1</xdr:col>
                <xdr:colOff>790575</xdr:colOff>
                <xdr:row>359</xdr:row>
                <xdr:rowOff>85725</xdr:rowOff>
              </to>
            </anchor>
          </objectPr>
        </oleObject>
      </mc:Choice>
      <mc:Fallback>
        <oleObject progId="Equation.DSMT4" shapeId="53300" r:id="rId54"/>
      </mc:Fallback>
    </mc:AlternateContent>
    <mc:AlternateContent xmlns:mc="http://schemas.openxmlformats.org/markup-compatibility/2006">
      <mc:Choice Requires="x14">
        <oleObject progId="Equation.DSMT4" shapeId="53301" r:id="rId55">
          <objectPr defaultSize="0" autoPict="0" r:id="rId19">
            <anchor moveWithCells="1" sizeWithCells="1">
              <from>
                <xdr:col>1</xdr:col>
                <xdr:colOff>390525</xdr:colOff>
                <xdr:row>363</xdr:row>
                <xdr:rowOff>180975</xdr:rowOff>
              </from>
              <to>
                <xdr:col>1</xdr:col>
                <xdr:colOff>762000</xdr:colOff>
                <xdr:row>365</xdr:row>
                <xdr:rowOff>38100</xdr:rowOff>
              </to>
            </anchor>
          </objectPr>
        </oleObject>
      </mc:Choice>
      <mc:Fallback>
        <oleObject progId="Equation.DSMT4" shapeId="53301" r:id="rId55"/>
      </mc:Fallback>
    </mc:AlternateContent>
    <mc:AlternateContent xmlns:mc="http://schemas.openxmlformats.org/markup-compatibility/2006">
      <mc:Choice Requires="x14">
        <oleObject progId="Equation.DSMT4" shapeId="53302" r:id="rId56">
          <objectPr defaultSize="0" autoPict="0" r:id="rId21">
            <anchor moveWithCells="1" sizeWithCells="1">
              <from>
                <xdr:col>3</xdr:col>
                <xdr:colOff>47625</xdr:colOff>
                <xdr:row>361</xdr:row>
                <xdr:rowOff>152400</xdr:rowOff>
              </from>
              <to>
                <xdr:col>3</xdr:col>
                <xdr:colOff>742950</xdr:colOff>
                <xdr:row>363</xdr:row>
                <xdr:rowOff>47625</xdr:rowOff>
              </to>
            </anchor>
          </objectPr>
        </oleObject>
      </mc:Choice>
      <mc:Fallback>
        <oleObject progId="Equation.DSMT4" shapeId="53302" r:id="rId56"/>
      </mc:Fallback>
    </mc:AlternateContent>
    <mc:AlternateContent xmlns:mc="http://schemas.openxmlformats.org/markup-compatibility/2006">
      <mc:Choice Requires="x14">
        <oleObject progId="Equation.DSMT4" shapeId="53303" r:id="rId57">
          <objectPr defaultSize="0" autoPict="0" r:id="rId13">
            <anchor moveWithCells="1" sizeWithCells="1">
              <from>
                <xdr:col>0</xdr:col>
                <xdr:colOff>314325</xdr:colOff>
                <xdr:row>365</xdr:row>
                <xdr:rowOff>180975</xdr:rowOff>
              </from>
              <to>
                <xdr:col>3</xdr:col>
                <xdr:colOff>190500</xdr:colOff>
                <xdr:row>375</xdr:row>
                <xdr:rowOff>133350</xdr:rowOff>
              </to>
            </anchor>
          </objectPr>
        </oleObject>
      </mc:Choice>
      <mc:Fallback>
        <oleObject progId="Equation.DSMT4" shapeId="53303" r:id="rId57"/>
      </mc:Fallback>
    </mc:AlternateContent>
    <mc:AlternateContent xmlns:mc="http://schemas.openxmlformats.org/markup-compatibility/2006">
      <mc:Choice Requires="x14">
        <oleObject progId="Equation.DSMT4" shapeId="53277" r:id="rId58">
          <objectPr defaultSize="0" autoPict="0" r:id="rId59">
            <anchor moveWithCells="1" sizeWithCells="1">
              <from>
                <xdr:col>4</xdr:col>
                <xdr:colOff>476250</xdr:colOff>
                <xdr:row>15</xdr:row>
                <xdr:rowOff>142875</xdr:rowOff>
              </from>
              <to>
                <xdr:col>9</xdr:col>
                <xdr:colOff>638175</xdr:colOff>
                <xdr:row>19</xdr:row>
                <xdr:rowOff>114300</xdr:rowOff>
              </to>
            </anchor>
          </objectPr>
        </oleObject>
      </mc:Choice>
      <mc:Fallback>
        <oleObject progId="Equation.DSMT4" shapeId="53277" r:id="rId58"/>
      </mc:Fallback>
    </mc:AlternateContent>
    <mc:AlternateContent xmlns:mc="http://schemas.openxmlformats.org/markup-compatibility/2006">
      <mc:Choice Requires="x14">
        <oleObject progId="Equation.DSMT4" shapeId="53304" r:id="rId60">
          <objectPr defaultSize="0" autoPict="0" r:id="rId32">
            <anchor moveWithCells="1" sizeWithCells="1">
              <from>
                <xdr:col>2</xdr:col>
                <xdr:colOff>76200</xdr:colOff>
                <xdr:row>142</xdr:row>
                <xdr:rowOff>123825</xdr:rowOff>
              </from>
              <to>
                <xdr:col>4</xdr:col>
                <xdr:colOff>352425</xdr:colOff>
                <xdr:row>146</xdr:row>
                <xdr:rowOff>76200</xdr:rowOff>
              </to>
            </anchor>
          </objectPr>
        </oleObject>
      </mc:Choice>
      <mc:Fallback>
        <oleObject progId="Equation.DSMT4" shapeId="53304" r:id="rId60"/>
      </mc:Fallback>
    </mc:AlternateContent>
    <mc:AlternateContent xmlns:mc="http://schemas.openxmlformats.org/markup-compatibility/2006">
      <mc:Choice Requires="x14">
        <oleObject progId="Equation.DSMT4" shapeId="53305" r:id="rId61">
          <objectPr defaultSize="0" autoPict="0" r:id="rId32">
            <anchor moveWithCells="1" sizeWithCells="1">
              <from>
                <xdr:col>2</xdr:col>
                <xdr:colOff>19050</xdr:colOff>
                <xdr:row>233</xdr:row>
                <xdr:rowOff>123825</xdr:rowOff>
              </from>
              <to>
                <xdr:col>4</xdr:col>
                <xdr:colOff>295275</xdr:colOff>
                <xdr:row>237</xdr:row>
                <xdr:rowOff>76200</xdr:rowOff>
              </to>
            </anchor>
          </objectPr>
        </oleObject>
      </mc:Choice>
      <mc:Fallback>
        <oleObject progId="Equation.DSMT4" shapeId="53305" r:id="rId61"/>
      </mc:Fallback>
    </mc:AlternateContent>
    <mc:AlternateContent xmlns:mc="http://schemas.openxmlformats.org/markup-compatibility/2006">
      <mc:Choice Requires="x14">
        <oleObject progId="Equation.DSMT4" shapeId="53306" r:id="rId62">
          <objectPr defaultSize="0" autoPict="0" r:id="rId32">
            <anchor moveWithCells="1" sizeWithCells="1">
              <from>
                <xdr:col>1</xdr:col>
                <xdr:colOff>542925</xdr:colOff>
                <xdr:row>341</xdr:row>
                <xdr:rowOff>85725</xdr:rowOff>
              </from>
              <to>
                <xdr:col>3</xdr:col>
                <xdr:colOff>704850</xdr:colOff>
                <xdr:row>345</xdr:row>
                <xdr:rowOff>66675</xdr:rowOff>
              </to>
            </anchor>
          </objectPr>
        </oleObject>
      </mc:Choice>
      <mc:Fallback>
        <oleObject progId="Equation.DSMT4" shapeId="53306" r:id="rId6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J452"/>
  <sheetViews>
    <sheetView workbookViewId="0">
      <selection activeCell="K4" sqref="K4"/>
    </sheetView>
  </sheetViews>
  <sheetFormatPr baseColWidth="10" defaultRowHeight="15" x14ac:dyDescent="0.25"/>
  <cols>
    <col min="1" max="1" width="18.140625" style="1" customWidth="1"/>
    <col min="2" max="2" width="13.140625" style="1" customWidth="1"/>
    <col min="3" max="7" width="11.42578125" style="1"/>
    <col min="8" max="8" width="12.7109375" style="1" bestFit="1" customWidth="1"/>
    <col min="9" max="11" width="11.42578125" style="1"/>
    <col min="12" max="12" width="12" style="1" bestFit="1" customWidth="1"/>
    <col min="13" max="13" width="12.7109375" style="1" bestFit="1" customWidth="1"/>
    <col min="14" max="16384" width="11.42578125" style="1"/>
  </cols>
  <sheetData>
    <row r="2" spans="2:5" ht="18.75" x14ac:dyDescent="0.25">
      <c r="C2" s="2" t="s">
        <v>206</v>
      </c>
    </row>
    <row r="15" spans="2:5" ht="18.75" x14ac:dyDescent="0.25">
      <c r="B15" s="13" t="s">
        <v>197</v>
      </c>
    </row>
    <row r="16" spans="2:5" ht="18.75" x14ac:dyDescent="0.25">
      <c r="C16" s="2" t="s">
        <v>198</v>
      </c>
      <c r="D16" s="14"/>
      <c r="E16" s="15"/>
    </row>
    <row r="17" spans="1:21" x14ac:dyDescent="0.25">
      <c r="C17" s="23"/>
      <c r="D17" s="14"/>
      <c r="E17" s="15"/>
    </row>
    <row r="18" spans="1:21" x14ac:dyDescent="0.25">
      <c r="C18" s="16"/>
      <c r="D18" s="14"/>
    </row>
    <row r="19" spans="1:21" x14ac:dyDescent="0.25">
      <c r="B19" s="4" t="s">
        <v>59</v>
      </c>
      <c r="C19" s="6">
        <v>8</v>
      </c>
    </row>
    <row r="20" spans="1:21" x14ac:dyDescent="0.25">
      <c r="B20" s="9"/>
      <c r="C20" s="8">
        <f>1/C19</f>
        <v>0.125</v>
      </c>
    </row>
    <row r="21" spans="1:21" x14ac:dyDescent="0.25">
      <c r="B21" s="3"/>
      <c r="F21" s="17" t="s">
        <v>117</v>
      </c>
      <c r="G21" s="18">
        <v>0.3</v>
      </c>
    </row>
    <row r="22" spans="1:21" x14ac:dyDescent="0.25">
      <c r="C22" s="18">
        <f>2*(1+G21)/G22*C23</f>
        <v>3.1200000000000002E-2</v>
      </c>
      <c r="F22" s="17" t="s">
        <v>118</v>
      </c>
      <c r="G22" s="18">
        <f>5/6</f>
        <v>0.83333333333333337</v>
      </c>
    </row>
    <row r="23" spans="1:21" ht="20.25" x14ac:dyDescent="0.35">
      <c r="B23" s="19" t="s">
        <v>203</v>
      </c>
      <c r="C23" s="18">
        <v>0.01</v>
      </c>
    </row>
    <row r="25" spans="1:21" x14ac:dyDescent="0.25">
      <c r="C25" s="12">
        <f>C20*C20/C22</f>
        <v>0.50080128205128205</v>
      </c>
    </row>
    <row r="26" spans="1:21" x14ac:dyDescent="0.25">
      <c r="C26" s="4"/>
    </row>
    <row r="27" spans="1:21" x14ac:dyDescent="0.25">
      <c r="A27" s="15"/>
      <c r="C27" s="20">
        <v>12.835618324850682</v>
      </c>
      <c r="G27" s="17" t="s">
        <v>114</v>
      </c>
      <c r="H27" s="1">
        <f>10000000000*MDETERM(C45:X66)</f>
        <v>1.909893664099674E-8</v>
      </c>
    </row>
    <row r="28" spans="1:21" x14ac:dyDescent="0.25">
      <c r="C28" s="4"/>
      <c r="F28" s="21" t="s">
        <v>189</v>
      </c>
      <c r="G28" s="21" t="s">
        <v>190</v>
      </c>
      <c r="H28" s="21" t="s">
        <v>115</v>
      </c>
    </row>
    <row r="29" spans="1:21" x14ac:dyDescent="0.25">
      <c r="B29" s="7"/>
      <c r="C29" s="20">
        <f>C20*C20*C20*C20*C27*C27</f>
        <v>4.0222924262998686E-2</v>
      </c>
      <c r="E29" s="20">
        <f>C20*C20*C27*C27</f>
        <v>2.5742671528319159</v>
      </c>
      <c r="F29" s="21" t="s">
        <v>195</v>
      </c>
      <c r="G29" s="22" t="s">
        <v>196</v>
      </c>
      <c r="H29" s="22">
        <v>12.835618324850682</v>
      </c>
    </row>
    <row r="30" spans="1:21" x14ac:dyDescent="0.25">
      <c r="B30" s="7"/>
      <c r="C30" s="4"/>
      <c r="D30" s="3"/>
      <c r="E30" s="8"/>
    </row>
    <row r="31" spans="1:21" x14ac:dyDescent="0.25">
      <c r="B31" s="7"/>
      <c r="C31" s="7">
        <v>0.5</v>
      </c>
      <c r="D31" s="3"/>
      <c r="E31" s="8"/>
    </row>
    <row r="32" spans="1:21" x14ac:dyDescent="0.25">
      <c r="D32" s="16" t="s">
        <v>60</v>
      </c>
      <c r="E32" s="21">
        <v>1</v>
      </c>
      <c r="F32" s="21"/>
      <c r="G32" s="21">
        <v>2</v>
      </c>
      <c r="H32" s="21"/>
      <c r="I32" s="21">
        <v>3</v>
      </c>
      <c r="J32" s="21"/>
      <c r="K32" s="21">
        <v>4</v>
      </c>
      <c r="L32" s="21"/>
      <c r="M32" s="21">
        <v>5</v>
      </c>
      <c r="N32" s="21"/>
      <c r="O32" s="21">
        <v>6</v>
      </c>
      <c r="P32" s="21"/>
      <c r="Q32" s="21">
        <v>7</v>
      </c>
      <c r="R32" s="21"/>
      <c r="S32" s="21">
        <v>8</v>
      </c>
      <c r="T32" s="21"/>
      <c r="U32" s="21">
        <v>9</v>
      </c>
    </row>
    <row r="33" spans="2:31" x14ac:dyDescent="0.25">
      <c r="E33" s="5">
        <v>0</v>
      </c>
      <c r="F33" s="5"/>
      <c r="G33" s="5">
        <f>1/8</f>
        <v>0.125</v>
      </c>
      <c r="H33" s="5"/>
      <c r="I33" s="5">
        <f>2/8</f>
        <v>0.25</v>
      </c>
      <c r="J33" s="5"/>
      <c r="K33" s="5">
        <f>3/8</f>
        <v>0.375</v>
      </c>
      <c r="L33" s="5"/>
      <c r="M33" s="5">
        <f>4/8</f>
        <v>0.5</v>
      </c>
      <c r="N33" s="5"/>
      <c r="O33" s="5">
        <f>5/8</f>
        <v>0.625</v>
      </c>
      <c r="P33" s="5"/>
      <c r="Q33" s="5">
        <f>6/8</f>
        <v>0.75</v>
      </c>
      <c r="R33" s="5"/>
      <c r="S33" s="5">
        <f>7/8</f>
        <v>0.875</v>
      </c>
      <c r="T33" s="5"/>
      <c r="U33" s="5">
        <f>8/8</f>
        <v>1</v>
      </c>
    </row>
    <row r="35" spans="2:31" x14ac:dyDescent="0.25">
      <c r="E35" s="5">
        <f>POWER(1-$C$31*E33,3)</f>
        <v>1</v>
      </c>
      <c r="F35" s="11"/>
      <c r="G35" s="5">
        <f>POWER(1-$C$31*G33,3)</f>
        <v>0.823974609375</v>
      </c>
      <c r="H35" s="11"/>
      <c r="I35" s="5">
        <f>POWER(1-$C$31*I33,3)</f>
        <v>0.669921875</v>
      </c>
      <c r="J35" s="11"/>
      <c r="K35" s="5">
        <f>POWER(1-$C$31*K33,3)</f>
        <v>0.536376953125</v>
      </c>
      <c r="L35" s="11"/>
      <c r="M35" s="5">
        <f>POWER(1-$C$31*M33,3)</f>
        <v>0.421875</v>
      </c>
      <c r="N35" s="11"/>
      <c r="O35" s="5">
        <f>POWER(1-$C$31*O33,3)</f>
        <v>0.324951171875</v>
      </c>
      <c r="P35" s="11"/>
      <c r="Q35" s="5">
        <f>POWER(1-$C$31*Q33,3)</f>
        <v>0.244140625</v>
      </c>
      <c r="R35" s="11"/>
      <c r="S35" s="5">
        <f>POWER(1-$C$31*S33,3)</f>
        <v>0.177978515625</v>
      </c>
      <c r="T35" s="11"/>
      <c r="U35" s="5">
        <f>POWER(1-$C$31*U33,3)</f>
        <v>0.125</v>
      </c>
    </row>
    <row r="36" spans="2:31" x14ac:dyDescent="0.25"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2:31" x14ac:dyDescent="0.25">
      <c r="E37" s="5">
        <f>-3*$C$20*$C$31*POWER(1-$C$31*E33,2)</f>
        <v>-0.1875</v>
      </c>
      <c r="F37" s="5"/>
      <c r="G37" s="5">
        <f>-3*$C$20*$C$31*POWER(1-$C$31*G33,2)</f>
        <v>-0.164794921875</v>
      </c>
      <c r="H37" s="5"/>
      <c r="I37" s="5">
        <f>-3*$C$20*$C$31*POWER(1-$C$31*I33,2)</f>
        <v>-0.1435546875</v>
      </c>
      <c r="J37" s="5"/>
      <c r="K37" s="5">
        <f>-3*$C$20*$C$31*POWER(1-$C$31*K33,2)</f>
        <v>-0.123779296875</v>
      </c>
      <c r="L37" s="5"/>
      <c r="M37" s="5">
        <f>-3*$C$20*$C$31*POWER(1-$C$31*M33,2)</f>
        <v>-0.10546875</v>
      </c>
      <c r="N37" s="5"/>
      <c r="O37" s="5">
        <f>-3*$C$20*$C$31*POWER(1-$C$31*O33,2)</f>
        <v>-8.8623046875E-2</v>
      </c>
      <c r="P37" s="5"/>
      <c r="Q37" s="5">
        <f>-3*$C$20*$C$31*POWER(1-$C$31*Q33,2)</f>
        <v>-7.32421875E-2</v>
      </c>
      <c r="R37" s="5"/>
      <c r="S37" s="5">
        <f>-3*$C$20*$C$31*POWER(1-$C$31*S33,2)</f>
        <v>-5.9326171875E-2</v>
      </c>
      <c r="T37" s="5"/>
      <c r="U37" s="5">
        <f>-3*$C$20*$C$31*POWER(1-$C$31*U33,2)</f>
        <v>-4.6875E-2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2:31" x14ac:dyDescent="0.25"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2:31" x14ac:dyDescent="0.25">
      <c r="E39" s="5">
        <f>1-$C$31*E33</f>
        <v>1</v>
      </c>
      <c r="F39" s="5"/>
      <c r="G39" s="5">
        <f>1-$C$31*G33</f>
        <v>0.9375</v>
      </c>
      <c r="H39" s="5"/>
      <c r="I39" s="5">
        <f>1-$C$31*I33</f>
        <v>0.875</v>
      </c>
      <c r="J39" s="5"/>
      <c r="K39" s="5">
        <f>1-$C$31*K33</f>
        <v>0.8125</v>
      </c>
      <c r="L39" s="5"/>
      <c r="M39" s="5">
        <f>1-$C$31*M33</f>
        <v>0.75</v>
      </c>
      <c r="N39" s="5"/>
      <c r="O39" s="5">
        <f>1-$C$31*O33</f>
        <v>0.6875</v>
      </c>
      <c r="P39" s="5"/>
      <c r="Q39" s="5">
        <f>1-$C$31*Q33</f>
        <v>0.625</v>
      </c>
      <c r="R39" s="5"/>
      <c r="S39" s="5">
        <f>1-$C$31*S33</f>
        <v>0.5625</v>
      </c>
      <c r="T39" s="5"/>
      <c r="U39" s="5">
        <f>1-$C$31*U33</f>
        <v>0.5</v>
      </c>
    </row>
    <row r="40" spans="2:31" x14ac:dyDescent="0.25">
      <c r="E40" s="5"/>
      <c r="F40" s="11"/>
      <c r="G40" s="5"/>
      <c r="H40" s="11"/>
      <c r="I40" s="5"/>
      <c r="J40" s="11"/>
      <c r="K40" s="5"/>
      <c r="L40" s="11"/>
      <c r="M40" s="5"/>
      <c r="N40" s="11"/>
      <c r="O40" s="5"/>
      <c r="P40" s="11"/>
      <c r="Q40" s="5"/>
      <c r="R40" s="11"/>
      <c r="S40" s="5"/>
      <c r="T40" s="11"/>
      <c r="U40" s="5"/>
    </row>
    <row r="41" spans="2:31" x14ac:dyDescent="0.25">
      <c r="E41" s="5">
        <f>-$C$20*$C$31</f>
        <v>-6.25E-2</v>
      </c>
      <c r="F41" s="5"/>
      <c r="G41" s="5">
        <f>-$C$20*$C$31</f>
        <v>-6.25E-2</v>
      </c>
      <c r="H41" s="5"/>
      <c r="I41" s="5">
        <f>-$C$20*$C$31</f>
        <v>-6.25E-2</v>
      </c>
      <c r="J41" s="5"/>
      <c r="K41" s="5">
        <f>-$C$20*$C$31</f>
        <v>-6.25E-2</v>
      </c>
      <c r="L41" s="5"/>
      <c r="M41" s="5">
        <f>-$C$20*$C$31</f>
        <v>-6.25E-2</v>
      </c>
      <c r="N41" s="5"/>
      <c r="O41" s="5">
        <f>-$C$20*$C$31</f>
        <v>-6.25E-2</v>
      </c>
      <c r="P41" s="5"/>
      <c r="Q41" s="5">
        <f>-$C$20*$C$31</f>
        <v>-6.25E-2</v>
      </c>
      <c r="R41" s="5"/>
      <c r="S41" s="5">
        <f>-$C$20*$C$31</f>
        <v>-6.25E-2</v>
      </c>
      <c r="T41" s="11"/>
      <c r="U41" s="5">
        <f>-$C$20*$C$31</f>
        <v>-6.25E-2</v>
      </c>
    </row>
    <row r="42" spans="2:31" x14ac:dyDescent="0.25">
      <c r="E42" s="21"/>
      <c r="G42" s="21"/>
      <c r="I42" s="21"/>
      <c r="K42" s="21"/>
      <c r="M42" s="21"/>
      <c r="O42" s="21"/>
      <c r="Q42" s="21"/>
      <c r="S42" s="21"/>
      <c r="U42" s="5"/>
    </row>
    <row r="43" spans="2:31" x14ac:dyDescent="0.25">
      <c r="E43" s="21"/>
      <c r="G43" s="21"/>
      <c r="I43" s="21"/>
      <c r="K43" s="21"/>
      <c r="M43" s="21"/>
      <c r="O43" s="21"/>
      <c r="Q43" s="21"/>
      <c r="S43" s="21"/>
      <c r="U43" s="5"/>
    </row>
    <row r="44" spans="2:31" x14ac:dyDescent="0.25">
      <c r="C44" s="10" t="s">
        <v>0</v>
      </c>
      <c r="D44" s="10" t="s">
        <v>61</v>
      </c>
      <c r="E44" s="10" t="s">
        <v>1</v>
      </c>
      <c r="F44" s="10" t="s">
        <v>62</v>
      </c>
      <c r="G44" s="10" t="s">
        <v>2</v>
      </c>
      <c r="H44" s="10" t="s">
        <v>63</v>
      </c>
      <c r="I44" s="10" t="s">
        <v>3</v>
      </c>
      <c r="J44" s="10" t="s">
        <v>64</v>
      </c>
      <c r="K44" s="10" t="s">
        <v>4</v>
      </c>
      <c r="L44" s="10" t="s">
        <v>65</v>
      </c>
      <c r="M44" s="10" t="s">
        <v>5</v>
      </c>
      <c r="N44" s="10" t="s">
        <v>66</v>
      </c>
      <c r="O44" s="10" t="s">
        <v>6</v>
      </c>
      <c r="P44" s="10" t="s">
        <v>67</v>
      </c>
      <c r="Q44" s="10" t="s">
        <v>7</v>
      </c>
      <c r="R44" s="10" t="s">
        <v>68</v>
      </c>
      <c r="S44" s="10" t="s">
        <v>8</v>
      </c>
      <c r="T44" s="10" t="s">
        <v>69</v>
      </c>
      <c r="U44" s="10" t="s">
        <v>9</v>
      </c>
      <c r="V44" s="10" t="s">
        <v>70</v>
      </c>
      <c r="W44" s="10" t="s">
        <v>10</v>
      </c>
      <c r="X44" s="10" t="s">
        <v>71</v>
      </c>
    </row>
    <row r="45" spans="2:31" x14ac:dyDescent="0.25">
      <c r="B45" s="1" t="s">
        <v>19</v>
      </c>
      <c r="C45" s="5">
        <f>-E41*$C$25/2+E39*$C$25</f>
        <v>0.51645132211538458</v>
      </c>
      <c r="D45" s="5">
        <f>E39*$C$25/2</f>
        <v>0.25040064102564102</v>
      </c>
      <c r="E45" s="5">
        <f>-2*E39*$C$25+E39*$C$29</f>
        <v>-0.96137963983956543</v>
      </c>
      <c r="F45" s="5">
        <f>-E41*$C$25</f>
        <v>3.1300080128205128E-2</v>
      </c>
      <c r="G45" s="5">
        <f>E41*$C$25/2+E39*$C$25</f>
        <v>0.48515124198717946</v>
      </c>
      <c r="H45" s="5">
        <f>-E39*$C$25/2</f>
        <v>-0.25040064102564102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Z45" s="5"/>
    </row>
    <row r="46" spans="2:31" x14ac:dyDescent="0.25">
      <c r="B46" s="1" t="s">
        <v>20</v>
      </c>
      <c r="C46" s="5">
        <f>-E39*$C$25/2</f>
        <v>-0.25040064102564102</v>
      </c>
      <c r="D46" s="5">
        <f>E35-E37/2</f>
        <v>1.09375</v>
      </c>
      <c r="E46" s="5">
        <v>0</v>
      </c>
      <c r="F46" s="5">
        <f>-2*E35-E39*$C$25+$C$23*E35*$E$29</f>
        <v>-2.4750586105229626</v>
      </c>
      <c r="G46" s="5">
        <f>E39*$C$25/2</f>
        <v>0.25040064102564102</v>
      </c>
      <c r="H46" s="5">
        <f>E35+E37/2</f>
        <v>0.90625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Z46" s="5"/>
    </row>
    <row r="47" spans="2:31" x14ac:dyDescent="0.25">
      <c r="B47" s="1" t="s">
        <v>21</v>
      </c>
      <c r="C47" s="5">
        <v>0</v>
      </c>
      <c r="D47" s="5">
        <v>0</v>
      </c>
      <c r="E47" s="5">
        <f>-G41*$C$25/2+G39*$C$25</f>
        <v>0.48515124198717952</v>
      </c>
      <c r="F47" s="5">
        <f>G39*$C$25/2</f>
        <v>0.23475060096153846</v>
      </c>
      <c r="G47" s="5">
        <f>-2*G39*$C$25+G39*$C$29</f>
        <v>-0.90129341234959259</v>
      </c>
      <c r="H47" s="5">
        <f>-G41*$C$25</f>
        <v>3.1300080128205128E-2</v>
      </c>
      <c r="I47" s="5">
        <f>G41*$C$25/2+G39*$C$25</f>
        <v>0.45385116185897434</v>
      </c>
      <c r="J47" s="5">
        <f>-G39*$C$25/2</f>
        <v>-0.23475060096153846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Z47" s="5"/>
    </row>
    <row r="48" spans="2:31" x14ac:dyDescent="0.25">
      <c r="B48" s="1" t="s">
        <v>22</v>
      </c>
      <c r="C48" s="5">
        <v>0</v>
      </c>
      <c r="D48" s="5">
        <v>0</v>
      </c>
      <c r="E48" s="5">
        <f>-G39*$C$25/2</f>
        <v>-0.23475060096153846</v>
      </c>
      <c r="F48" s="5">
        <f>G35-G37/2</f>
        <v>0.9063720703125</v>
      </c>
      <c r="G48" s="5">
        <v>0</v>
      </c>
      <c r="H48" s="5">
        <f>-2*G35-G39*$C$25+$C$23*G35*$E$29</f>
        <v>-2.0962391129562614</v>
      </c>
      <c r="I48" s="5">
        <f>G39*$C$25/2</f>
        <v>0.23475060096153846</v>
      </c>
      <c r="J48" s="5">
        <f>G35+G37/2</f>
        <v>0.7415771484375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Z48" s="5"/>
    </row>
    <row r="49" spans="2:26" x14ac:dyDescent="0.25">
      <c r="B49" s="1" t="s">
        <v>23</v>
      </c>
      <c r="C49" s="5">
        <v>0</v>
      </c>
      <c r="D49" s="5">
        <v>0</v>
      </c>
      <c r="E49" s="5">
        <v>0</v>
      </c>
      <c r="F49" s="5">
        <v>0</v>
      </c>
      <c r="G49" s="5">
        <f>-I41*$C$25/2+I39*$C$25</f>
        <v>0.45385116185897439</v>
      </c>
      <c r="H49" s="5">
        <f>I39*$C$25/2</f>
        <v>0.2191005608974359</v>
      </c>
      <c r="I49" s="5">
        <f>-2*I39*$C$25+I39*$C$29</f>
        <v>-0.84120718485961976</v>
      </c>
      <c r="J49" s="5">
        <f>-I41*$C$25</f>
        <v>3.1300080128205128E-2</v>
      </c>
      <c r="K49" s="5">
        <f>I41*$C$25/2+I39*$C$25</f>
        <v>0.42255108173076922</v>
      </c>
      <c r="L49" s="5">
        <f>-I39*$C$25/2</f>
        <v>-0.2191005608974359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Z49" s="5"/>
    </row>
    <row r="50" spans="2:26" x14ac:dyDescent="0.25">
      <c r="B50" s="1" t="s">
        <v>24</v>
      </c>
      <c r="C50" s="5">
        <v>0</v>
      </c>
      <c r="D50" s="5">
        <v>0</v>
      </c>
      <c r="E50" s="5">
        <v>0</v>
      </c>
      <c r="F50" s="5">
        <v>0</v>
      </c>
      <c r="G50" s="5">
        <f>-I39*$C$25/2</f>
        <v>-0.2191005608974359</v>
      </c>
      <c r="H50" s="5">
        <f>I35-I37/2</f>
        <v>0.74169921875</v>
      </c>
      <c r="I50" s="5">
        <v>0</v>
      </c>
      <c r="J50" s="5">
        <f>-2*I35-I39*$C$25+$C$23*I35*$E$29</f>
        <v>-1.760799293017111</v>
      </c>
      <c r="K50" s="5">
        <f>I39*$C$25/2</f>
        <v>0.2191005608974359</v>
      </c>
      <c r="L50" s="5">
        <f>I35+I37/2</f>
        <v>0.59814453125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Z50" s="5"/>
    </row>
    <row r="51" spans="2:26" x14ac:dyDescent="0.25">
      <c r="B51" s="1" t="s">
        <v>25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f>-K41*$C$25/2+K39*$C$25</f>
        <v>0.42255108173076927</v>
      </c>
      <c r="J51" s="5">
        <f>K39*$C$25/2</f>
        <v>0.20345052083333334</v>
      </c>
      <c r="K51" s="5">
        <f>-2*K39*$C$25+K39*$C$29</f>
        <v>-0.78112095736964693</v>
      </c>
      <c r="L51" s="5">
        <f>-K41*$C$25</f>
        <v>3.1300080128205128E-2</v>
      </c>
      <c r="M51" s="5">
        <f>K41*$C$25/2+K39*$C$25</f>
        <v>0.3912510016025641</v>
      </c>
      <c r="N51" s="5">
        <f>-K39*$C$25/2</f>
        <v>-0.20345052083333334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Z51" s="5"/>
    </row>
    <row r="52" spans="2:26" x14ac:dyDescent="0.25">
      <c r="B52" s="1" t="s">
        <v>26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f>-K39*$C$25/2</f>
        <v>-0.20345052083333334</v>
      </c>
      <c r="J52" s="5">
        <f>K35-K37/2</f>
        <v>0.5982666015625</v>
      </c>
      <c r="K52" s="5">
        <v>0</v>
      </c>
      <c r="L52" s="5">
        <f>-2*K35-K39*$C$25+$C$23*K35*$E$29</f>
        <v>-1.4658471721970092</v>
      </c>
      <c r="M52" s="5">
        <f>K39*$C$25/2</f>
        <v>0.20345052083333334</v>
      </c>
      <c r="N52" s="5">
        <f>K35+K37/2</f>
        <v>0.4744873046875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Z52" s="5"/>
    </row>
    <row r="53" spans="2:26" x14ac:dyDescent="0.25">
      <c r="B53" s="1" t="s">
        <v>27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f>-M41*$C$25/2+M39*$C$25</f>
        <v>0.39125100160256415</v>
      </c>
      <c r="L53" s="5">
        <f>M39*$C$25/2</f>
        <v>0.18780048076923078</v>
      </c>
      <c r="M53" s="5">
        <f>-2*M39*$C$25+M39*$C$29</f>
        <v>-0.7210347298796741</v>
      </c>
      <c r="N53" s="5">
        <f>-M41*$C$25</f>
        <v>3.1300080128205128E-2</v>
      </c>
      <c r="O53" s="5">
        <f>M41*$C$25/2+M39*$C$25</f>
        <v>0.35995092147435898</v>
      </c>
      <c r="P53" s="5">
        <f>-M39*$C$25/2</f>
        <v>-0.18780048076923078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Z53" s="5"/>
    </row>
    <row r="54" spans="2:26" x14ac:dyDescent="0.25">
      <c r="B54" s="1" t="s">
        <v>28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f>-M39*$C$25/2</f>
        <v>-0.18780048076923078</v>
      </c>
      <c r="L54" s="5">
        <f>M35-M37/2</f>
        <v>0.474609375</v>
      </c>
      <c r="M54" s="5">
        <v>0</v>
      </c>
      <c r="N54" s="5">
        <f>-2*M35-M39*$C$25+$C$23*M35*$E$29</f>
        <v>-1.208490771987452</v>
      </c>
      <c r="O54" s="5">
        <f>M39*$C$25/2</f>
        <v>0.18780048076923078</v>
      </c>
      <c r="P54" s="5">
        <f>M35+M37/2</f>
        <v>0.369140625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Z54" s="5"/>
    </row>
    <row r="55" spans="2:26" x14ac:dyDescent="0.25">
      <c r="B55" s="1" t="s">
        <v>29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f>-O41*$C$25/2+O39*$C$25</f>
        <v>0.35995092147435898</v>
      </c>
      <c r="N55" s="5">
        <f>O39*$C$25/2</f>
        <v>0.17215044070512819</v>
      </c>
      <c r="O55" s="5">
        <f>-2*O39*$C$25+O39*$C$29</f>
        <v>-0.66094850238970115</v>
      </c>
      <c r="P55" s="5">
        <f>-O41*$C$25</f>
        <v>3.1300080128205128E-2</v>
      </c>
      <c r="Q55" s="5">
        <f>O41*$C$25/2+O39*$C$25</f>
        <v>0.3286508413461538</v>
      </c>
      <c r="R55" s="5">
        <f>-O39*$C$25/2</f>
        <v>-0.17215044070512819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Z55" s="5"/>
    </row>
    <row r="56" spans="2:26" x14ac:dyDescent="0.25">
      <c r="B56" s="1" t="s">
        <v>30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f>-O39*$C$25/2</f>
        <v>-0.17215044070512819</v>
      </c>
      <c r="N56" s="5">
        <f>O35-O37/2</f>
        <v>0.3692626953125</v>
      </c>
      <c r="O56" s="5">
        <v>0</v>
      </c>
      <c r="P56" s="5">
        <f>-2*O35-O39*$C$25+$C$23*O35*$E$29</f>
        <v>-0.98583811387993592</v>
      </c>
      <c r="Q56" s="5">
        <f>O39*$C$25/2</f>
        <v>0.17215044070512819</v>
      </c>
      <c r="R56" s="5">
        <f>O35+O37/2</f>
        <v>0.2806396484375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Z56" s="5"/>
    </row>
    <row r="57" spans="2:26" x14ac:dyDescent="0.25">
      <c r="B57" s="1" t="s">
        <v>31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f>-Q41*$C$25/2+Q39*$C$25</f>
        <v>0.32865084134615385</v>
      </c>
      <c r="P57" s="5">
        <f>Q39*$C$25/2</f>
        <v>0.15650040064102563</v>
      </c>
      <c r="Q57" s="5">
        <f>-2*Q39*$C$25+Q39*$C$29</f>
        <v>-0.60086227489972832</v>
      </c>
      <c r="R57" s="5">
        <f>-Q41*$C$25</f>
        <v>3.1300080128205128E-2</v>
      </c>
      <c r="S57" s="5">
        <f>Q41*$C$25/2+Q39*$C$25</f>
        <v>0.29735076121794868</v>
      </c>
      <c r="T57" s="5">
        <f>-Q39*$C$25/2</f>
        <v>-0.15650040064102563</v>
      </c>
      <c r="U57" s="5">
        <v>0</v>
      </c>
      <c r="V57" s="5">
        <v>0</v>
      </c>
      <c r="W57" s="5">
        <v>0</v>
      </c>
      <c r="X57" s="5">
        <v>0</v>
      </c>
      <c r="Z57" s="5"/>
    </row>
    <row r="58" spans="2:26" x14ac:dyDescent="0.25">
      <c r="B58" s="1" t="s">
        <v>32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f>-Q39*$C$25/2</f>
        <v>-0.15650040064102563</v>
      </c>
      <c r="P58" s="5">
        <f>Q35-Q37/2</f>
        <v>0.28076171875</v>
      </c>
      <c r="Q58" s="5">
        <v>0</v>
      </c>
      <c r="R58" s="5">
        <f>-2*Q35-Q39*$C$25+$C$23*Q35*$E$29</f>
        <v>-0.7949972193659578</v>
      </c>
      <c r="S58" s="5">
        <f>Q39*$C$25/2</f>
        <v>0.15650040064102563</v>
      </c>
      <c r="T58" s="5">
        <f>Q35+Q37/2</f>
        <v>0.20751953125</v>
      </c>
      <c r="U58" s="5">
        <v>0</v>
      </c>
      <c r="V58" s="5">
        <v>0</v>
      </c>
      <c r="W58" s="5">
        <v>0</v>
      </c>
      <c r="X58" s="5">
        <v>0</v>
      </c>
      <c r="Z58" s="5"/>
    </row>
    <row r="59" spans="2:26" x14ac:dyDescent="0.25">
      <c r="B59" s="1" t="s">
        <v>33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f>-S41*$C$25/2+S39*$C$25</f>
        <v>0.29735076121794873</v>
      </c>
      <c r="R59" s="5">
        <f>S39*$C$25/2</f>
        <v>0.14085036057692307</v>
      </c>
      <c r="S59" s="5">
        <f>-2*S39*$C$25+S39*$C$29</f>
        <v>-0.54077604740975549</v>
      </c>
      <c r="T59" s="5">
        <f>-S41*$C$25</f>
        <v>3.1300080128205128E-2</v>
      </c>
      <c r="U59" s="5">
        <f>S41*$C$25/2+S39*$C$25</f>
        <v>0.26605068108974356</v>
      </c>
      <c r="V59" s="5">
        <f>-S39*$C$25/2</f>
        <v>-0.14085036057692307</v>
      </c>
      <c r="W59" s="5">
        <v>0</v>
      </c>
      <c r="X59" s="5">
        <v>0</v>
      </c>
      <c r="Z59" s="5"/>
    </row>
    <row r="60" spans="2:26" x14ac:dyDescent="0.25">
      <c r="B60" s="1" t="s">
        <v>34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f>-S39*$C$25/2</f>
        <v>-0.14085036057692307</v>
      </c>
      <c r="R60" s="5">
        <f>S35-S37/2</f>
        <v>0.2076416015625</v>
      </c>
      <c r="S60" s="5">
        <v>0</v>
      </c>
      <c r="T60" s="5">
        <f>-2*S35-S39*$C$25+$C$23*S35*$E$29</f>
        <v>-0.63307610993701391</v>
      </c>
      <c r="U60" s="5">
        <f>S39*$C$25/2</f>
        <v>0.14085036057692307</v>
      </c>
      <c r="V60" s="5">
        <f>S35+S37/2</f>
        <v>0.1483154296875</v>
      </c>
      <c r="W60" s="5">
        <v>0</v>
      </c>
      <c r="X60" s="5">
        <v>0</v>
      </c>
      <c r="Z60" s="5"/>
    </row>
    <row r="61" spans="2:26" x14ac:dyDescent="0.25">
      <c r="B61" s="1" t="s">
        <v>35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f>-U41*$C$25/2+U39*$C$25</f>
        <v>0.26605068108974361</v>
      </c>
      <c r="T61" s="5">
        <f>U39*$C$25/2</f>
        <v>0.12520032051282051</v>
      </c>
      <c r="U61" s="5">
        <f>-2*U39*$C$25+U39*$C$29</f>
        <v>-0.48068981991978271</v>
      </c>
      <c r="V61" s="5">
        <f>-U41*$C$25</f>
        <v>3.1300080128205128E-2</v>
      </c>
      <c r="W61" s="5">
        <f>U41*$C$25/2+U39*$C$25</f>
        <v>0.23475060096153846</v>
      </c>
      <c r="X61" s="5">
        <f>-U39*$C$25/2</f>
        <v>-0.12520032051282051</v>
      </c>
      <c r="Z61" s="5"/>
    </row>
    <row r="62" spans="2:26" x14ac:dyDescent="0.25">
      <c r="B62" s="1" t="s">
        <v>36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f>-U39*$C$25/2</f>
        <v>-0.12520032051282051</v>
      </c>
      <c r="T62" s="5">
        <f>U35-U37/2</f>
        <v>0.1484375</v>
      </c>
      <c r="U62" s="5">
        <v>0</v>
      </c>
      <c r="V62" s="5">
        <f>-2*U35-U39*$C$25+$C$23*U35*$E$29</f>
        <v>-0.49718280708460105</v>
      </c>
      <c r="W62" s="5">
        <f>U39*$C$25/2</f>
        <v>0.12520032051282051</v>
      </c>
      <c r="X62" s="5">
        <f>U35+U37/2</f>
        <v>0.1015625</v>
      </c>
      <c r="Z62" s="5"/>
    </row>
    <row r="63" spans="2:26" x14ac:dyDescent="0.25">
      <c r="B63" s="1" t="s">
        <v>15</v>
      </c>
      <c r="C63" s="5">
        <v>0</v>
      </c>
      <c r="D63" s="5">
        <v>0</v>
      </c>
      <c r="E63" s="5">
        <v>1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Z63" s="5"/>
    </row>
    <row r="64" spans="2:26" x14ac:dyDescent="0.25">
      <c r="B64" s="1" t="s">
        <v>16</v>
      </c>
      <c r="C64" s="5">
        <v>0</v>
      </c>
      <c r="D64" s="5">
        <v>0</v>
      </c>
      <c r="E64" s="5">
        <v>0</v>
      </c>
      <c r="F64" s="5">
        <v>1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Z64" s="5"/>
    </row>
    <row r="65" spans="2:26" x14ac:dyDescent="0.25">
      <c r="B65" s="1" t="s">
        <v>17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1</v>
      </c>
      <c r="V65" s="5">
        <v>0</v>
      </c>
      <c r="W65" s="5">
        <v>0</v>
      </c>
      <c r="X65" s="5">
        <v>0</v>
      </c>
      <c r="Z65" s="5"/>
    </row>
    <row r="66" spans="2:26" x14ac:dyDescent="0.25">
      <c r="B66" s="1" t="s">
        <v>18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1</v>
      </c>
      <c r="W66" s="5">
        <v>0</v>
      </c>
      <c r="X66" s="5">
        <v>0</v>
      </c>
      <c r="Z66" s="5"/>
    </row>
    <row r="71" spans="2:26" ht="18.75" x14ac:dyDescent="0.25">
      <c r="B71" s="13" t="s">
        <v>197</v>
      </c>
    </row>
    <row r="72" spans="2:26" ht="18.75" x14ac:dyDescent="0.25">
      <c r="C72" s="2" t="s">
        <v>199</v>
      </c>
      <c r="D72" s="14"/>
      <c r="E72" s="15"/>
    </row>
    <row r="73" spans="2:26" x14ac:dyDescent="0.25">
      <c r="C73" s="23"/>
      <c r="D73" s="14"/>
      <c r="E73" s="15"/>
    </row>
    <row r="74" spans="2:26" x14ac:dyDescent="0.25">
      <c r="C74" s="16"/>
      <c r="D74" s="14"/>
    </row>
    <row r="75" spans="2:26" x14ac:dyDescent="0.25">
      <c r="B75" s="4" t="s">
        <v>59</v>
      </c>
      <c r="C75" s="6">
        <v>16</v>
      </c>
    </row>
    <row r="76" spans="2:26" x14ac:dyDescent="0.25">
      <c r="B76" s="9"/>
      <c r="C76" s="8">
        <f>1/C75</f>
        <v>6.25E-2</v>
      </c>
    </row>
    <row r="77" spans="2:26" x14ac:dyDescent="0.25">
      <c r="B77" s="3"/>
    </row>
    <row r="78" spans="2:26" x14ac:dyDescent="0.25">
      <c r="C78" s="18">
        <f>C22</f>
        <v>3.1200000000000002E-2</v>
      </c>
    </row>
    <row r="79" spans="2:26" ht="20.25" x14ac:dyDescent="0.35">
      <c r="B79" s="19" t="s">
        <v>203</v>
      </c>
      <c r="C79" s="18">
        <f>C23</f>
        <v>0.01</v>
      </c>
    </row>
    <row r="81" spans="1:39" x14ac:dyDescent="0.25">
      <c r="C81" s="12">
        <f>C76*C76/C78</f>
        <v>0.12520032051282051</v>
      </c>
    </row>
    <row r="82" spans="1:39" x14ac:dyDescent="0.25">
      <c r="C82" s="4"/>
    </row>
    <row r="83" spans="1:39" x14ac:dyDescent="0.25">
      <c r="A83" s="15"/>
      <c r="C83" s="20">
        <v>12.178108691066429</v>
      </c>
      <c r="G83" s="17" t="s">
        <v>114</v>
      </c>
      <c r="H83" s="1">
        <f>1E+25*MDETERM(C101:AN138)</f>
        <v>-1.614105644864578E-6</v>
      </c>
    </row>
    <row r="84" spans="1:39" x14ac:dyDescent="0.25">
      <c r="C84" s="4"/>
      <c r="F84" s="21" t="s">
        <v>189</v>
      </c>
      <c r="G84" s="21" t="s">
        <v>190</v>
      </c>
      <c r="H84" s="21" t="s">
        <v>115</v>
      </c>
      <c r="I84" s="21" t="s">
        <v>116</v>
      </c>
    </row>
    <row r="85" spans="1:39" x14ac:dyDescent="0.25">
      <c r="B85" s="7"/>
      <c r="C85" s="20">
        <f>C76*C76*C76*C76*C83*C83</f>
        <v>2.2629750258091382E-3</v>
      </c>
      <c r="E85" s="20">
        <f>C76*C76*C83*C83</f>
        <v>0.57932160660713938</v>
      </c>
      <c r="F85" s="21" t="s">
        <v>195</v>
      </c>
      <c r="G85" s="22" t="s">
        <v>196</v>
      </c>
      <c r="H85" s="22">
        <v>12.835618324850682</v>
      </c>
      <c r="I85" s="22">
        <v>12.178108691066429</v>
      </c>
    </row>
    <row r="86" spans="1:39" x14ac:dyDescent="0.25">
      <c r="B86" s="7"/>
      <c r="C86" s="4"/>
      <c r="D86" s="3"/>
      <c r="E86" s="8"/>
    </row>
    <row r="87" spans="1:39" x14ac:dyDescent="0.25">
      <c r="B87" s="7"/>
      <c r="C87" s="7">
        <f>C31</f>
        <v>0.5</v>
      </c>
      <c r="D87" s="3"/>
      <c r="E87" s="8"/>
    </row>
    <row r="88" spans="1:39" x14ac:dyDescent="0.25">
      <c r="D88" s="16" t="s">
        <v>60</v>
      </c>
      <c r="E88" s="21">
        <v>1</v>
      </c>
      <c r="F88" s="21"/>
      <c r="G88" s="21">
        <v>2</v>
      </c>
      <c r="H88" s="21"/>
      <c r="I88" s="21">
        <v>3</v>
      </c>
      <c r="J88" s="21"/>
      <c r="K88" s="21">
        <v>4</v>
      </c>
      <c r="L88" s="21"/>
      <c r="M88" s="21">
        <v>5</v>
      </c>
      <c r="N88" s="21"/>
      <c r="O88" s="21">
        <v>6</v>
      </c>
      <c r="P88" s="21"/>
      <c r="Q88" s="21">
        <v>7</v>
      </c>
      <c r="R88" s="21"/>
      <c r="S88" s="21">
        <v>8</v>
      </c>
      <c r="T88" s="21"/>
      <c r="U88" s="21">
        <v>9</v>
      </c>
      <c r="W88" s="21">
        <v>10</v>
      </c>
      <c r="X88" s="21"/>
      <c r="Y88" s="21">
        <v>11</v>
      </c>
      <c r="Z88" s="21"/>
      <c r="AA88" s="21">
        <v>12</v>
      </c>
      <c r="AB88" s="21"/>
      <c r="AC88" s="21">
        <v>13</v>
      </c>
      <c r="AD88" s="21"/>
      <c r="AE88" s="21">
        <v>14</v>
      </c>
      <c r="AF88" s="21"/>
      <c r="AG88" s="21">
        <v>15</v>
      </c>
      <c r="AH88" s="21"/>
      <c r="AI88" s="21">
        <v>16</v>
      </c>
      <c r="AJ88" s="21"/>
      <c r="AK88" s="21">
        <v>17</v>
      </c>
      <c r="AL88" s="21"/>
      <c r="AM88" s="21"/>
    </row>
    <row r="89" spans="1:39" x14ac:dyDescent="0.25">
      <c r="E89" s="5">
        <v>0</v>
      </c>
      <c r="F89" s="5"/>
      <c r="G89" s="5">
        <f>1/C75</f>
        <v>6.25E-2</v>
      </c>
      <c r="H89" s="5"/>
      <c r="I89" s="5">
        <f>2/C75</f>
        <v>0.125</v>
      </c>
      <c r="J89" s="5"/>
      <c r="K89" s="5">
        <f>3/C75</f>
        <v>0.1875</v>
      </c>
      <c r="L89" s="5"/>
      <c r="M89" s="5">
        <f>4/C75</f>
        <v>0.25</v>
      </c>
      <c r="N89" s="5"/>
      <c r="O89" s="5">
        <f>5/C75</f>
        <v>0.3125</v>
      </c>
      <c r="P89" s="5"/>
      <c r="Q89" s="5">
        <f>6/C75</f>
        <v>0.375</v>
      </c>
      <c r="R89" s="5"/>
      <c r="S89" s="5">
        <f>7/C75</f>
        <v>0.4375</v>
      </c>
      <c r="T89" s="5"/>
      <c r="U89" s="5">
        <f>8/C75</f>
        <v>0.5</v>
      </c>
      <c r="W89" s="5">
        <f>9/C75</f>
        <v>0.5625</v>
      </c>
      <c r="X89" s="5"/>
      <c r="Y89" s="5">
        <f>10/C75</f>
        <v>0.625</v>
      </c>
      <c r="Z89" s="5"/>
      <c r="AA89" s="5">
        <f>11/C75</f>
        <v>0.6875</v>
      </c>
      <c r="AB89" s="5"/>
      <c r="AC89" s="5">
        <f>12/C75</f>
        <v>0.75</v>
      </c>
      <c r="AD89" s="5"/>
      <c r="AE89" s="5">
        <f>13/C75</f>
        <v>0.8125</v>
      </c>
      <c r="AF89" s="5"/>
      <c r="AG89" s="5">
        <f>14/C75</f>
        <v>0.875</v>
      </c>
      <c r="AH89" s="5"/>
      <c r="AI89" s="5">
        <f>15/C75</f>
        <v>0.9375</v>
      </c>
      <c r="AJ89" s="5"/>
      <c r="AK89" s="5">
        <f>16/C75</f>
        <v>1</v>
      </c>
      <c r="AL89" s="5"/>
      <c r="AM89" s="5"/>
    </row>
    <row r="90" spans="1:39" x14ac:dyDescent="0.25">
      <c r="W90" s="5"/>
    </row>
    <row r="91" spans="1:39" x14ac:dyDescent="0.25">
      <c r="E91" s="5">
        <f>POWER(1-$C$87*E89,3)</f>
        <v>1</v>
      </c>
      <c r="F91" s="11"/>
      <c r="G91" s="5">
        <f>POWER(1-$C$87*G89,3)</f>
        <v>0.909149169921875</v>
      </c>
      <c r="H91" s="11"/>
      <c r="I91" s="5">
        <f>POWER(1-$C$87*I89,3)</f>
        <v>0.823974609375</v>
      </c>
      <c r="J91" s="11"/>
      <c r="K91" s="5">
        <f>POWER(1-$C$87*K89,3)</f>
        <v>0.744293212890625</v>
      </c>
      <c r="L91" s="11"/>
      <c r="M91" s="5">
        <f>POWER(1-$C$87*M89,3)</f>
        <v>0.669921875</v>
      </c>
      <c r="N91" s="11"/>
      <c r="O91" s="5">
        <f>POWER(1-$C$87*O89,3)</f>
        <v>0.600677490234375</v>
      </c>
      <c r="P91" s="11"/>
      <c r="Q91" s="5">
        <f>POWER(1-$C$87*Q89,3)</f>
        <v>0.536376953125</v>
      </c>
      <c r="R91" s="11"/>
      <c r="S91" s="5">
        <f>POWER(1-$C$87*S89,3)</f>
        <v>0.476837158203125</v>
      </c>
      <c r="T91" s="11"/>
      <c r="U91" s="5">
        <f>POWER(1-$C$87*U89,3)</f>
        <v>0.421875</v>
      </c>
      <c r="W91" s="5">
        <f>POWER(1-$C$87*W89,3)</f>
        <v>0.371307373046875</v>
      </c>
      <c r="Y91" s="5">
        <f>POWER(1-$C$87*Y89,3)</f>
        <v>0.324951171875</v>
      </c>
      <c r="AA91" s="5">
        <f>POWER(1-$C$87*AA89,3)</f>
        <v>0.282623291015625</v>
      </c>
      <c r="AC91" s="5">
        <f>POWER(1-$C$87*AC89,3)</f>
        <v>0.244140625</v>
      </c>
      <c r="AE91" s="5">
        <f>POWER(1-$C$87*AE89,3)</f>
        <v>0.209320068359375</v>
      </c>
      <c r="AG91" s="5">
        <f>POWER(1-$C$87*AG89,3)</f>
        <v>0.177978515625</v>
      </c>
      <c r="AI91" s="5">
        <f>POWER(1-$C$87*AI89,3)</f>
        <v>0.149932861328125</v>
      </c>
      <c r="AK91" s="5">
        <f>POWER(1-$C$87*AK89,3)</f>
        <v>0.125</v>
      </c>
    </row>
    <row r="92" spans="1:39" x14ac:dyDescent="0.25"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21"/>
      <c r="W92" s="5"/>
      <c r="X92" s="21"/>
      <c r="Y92" s="5"/>
      <c r="AA92" s="5"/>
      <c r="AC92" s="5"/>
      <c r="AE92" s="5"/>
      <c r="AG92" s="5"/>
      <c r="AI92" s="5"/>
      <c r="AK92" s="5"/>
    </row>
    <row r="93" spans="1:39" x14ac:dyDescent="0.25">
      <c r="E93" s="5">
        <f>-3*$C$76*$C$87*POWER(1-$C$87*E89,2)</f>
        <v>-9.375E-2</v>
      </c>
      <c r="F93" s="5"/>
      <c r="G93" s="5">
        <f>-3*$C$76*$C$87*POWER(1-$C$87*G89,2)</f>
        <v>-8.7982177734375E-2</v>
      </c>
      <c r="H93" s="5"/>
      <c r="I93" s="5">
        <f>-3*$C$76*$C$87*POWER(1-$C$87*I89,2)</f>
        <v>-8.23974609375E-2</v>
      </c>
      <c r="J93" s="5"/>
      <c r="K93" s="5">
        <f>-3*$C$76*$C$87*POWER(1-$C$87*K89,2)</f>
        <v>-7.6995849609375E-2</v>
      </c>
      <c r="L93" s="5"/>
      <c r="M93" s="5">
        <f>-3*$C$76*$C$87*POWER(1-$C$87*M89,2)</f>
        <v>-7.177734375E-2</v>
      </c>
      <c r="N93" s="5"/>
      <c r="O93" s="5">
        <f>-3*$C$76*$C$87*POWER(1-$C$87*O89,2)</f>
        <v>-6.6741943359375E-2</v>
      </c>
      <c r="P93" s="5"/>
      <c r="Q93" s="5">
        <f>-3*$C$76*$C$87*POWER(1-$C$87*Q89,2)</f>
        <v>-6.18896484375E-2</v>
      </c>
      <c r="R93" s="5"/>
      <c r="S93" s="5">
        <f>-3*$C$76*$C$87*POWER(1-$C$87*S89,2)</f>
        <v>-5.7220458984375E-2</v>
      </c>
      <c r="T93" s="5"/>
      <c r="U93" s="5">
        <f>-3*$C$76*$C$87*POWER(1-$C$87*U89,2)</f>
        <v>-5.2734375E-2</v>
      </c>
      <c r="V93" s="21"/>
      <c r="W93" s="5">
        <f>-3*$C$76*$C$87*POWER(1-$C$87*W89,2)</f>
        <v>-4.8431396484375E-2</v>
      </c>
      <c r="X93" s="21"/>
      <c r="Y93" s="5">
        <f>-3*$C$76*$C$87*POWER(1-$C$87*Y89,2)</f>
        <v>-4.43115234375E-2</v>
      </c>
      <c r="AA93" s="5">
        <f>-3*$C$76*$C$87*POWER(1-$C$87*AA89,2)</f>
        <v>-4.0374755859375E-2</v>
      </c>
      <c r="AC93" s="5">
        <f>-3*$C$76*$C$87*POWER(1-$C$87*AC89,2)</f>
        <v>-3.662109375E-2</v>
      </c>
      <c r="AE93" s="5">
        <f>-3*$C$76*$C$87*POWER(1-$C$87*AE89,2)</f>
        <v>-3.3050537109375E-2</v>
      </c>
      <c r="AG93" s="5">
        <f>-3*$C$76*$C$87*POWER(1-$C$87*AG89,2)</f>
        <v>-2.96630859375E-2</v>
      </c>
      <c r="AI93" s="5">
        <f>-3*$C$76*$C$87*POWER(1-$C$87*AI89,2)</f>
        <v>-2.6458740234375E-2</v>
      </c>
      <c r="AK93" s="5">
        <f>-3*$C$76*$C$87*POWER(1-$C$87*AK89,2)</f>
        <v>-2.34375E-2</v>
      </c>
    </row>
    <row r="94" spans="1:39" x14ac:dyDescent="0.25"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W94" s="11"/>
      <c r="Y94" s="11"/>
      <c r="AA94" s="11"/>
      <c r="AC94" s="11"/>
      <c r="AE94" s="11"/>
      <c r="AG94" s="11"/>
      <c r="AI94" s="11"/>
      <c r="AK94" s="11"/>
    </row>
    <row r="95" spans="1:39" x14ac:dyDescent="0.25">
      <c r="E95" s="5">
        <f>1-$C$87*E89</f>
        <v>1</v>
      </c>
      <c r="F95" s="5"/>
      <c r="G95" s="5">
        <f>1-$C$87*G89</f>
        <v>0.96875</v>
      </c>
      <c r="H95" s="5"/>
      <c r="I95" s="5">
        <f>1-$C$87*I89</f>
        <v>0.9375</v>
      </c>
      <c r="J95" s="5"/>
      <c r="K95" s="5">
        <f>1-$C$87*K89</f>
        <v>0.90625</v>
      </c>
      <c r="L95" s="5"/>
      <c r="M95" s="5">
        <f>1-$C$87*M89</f>
        <v>0.875</v>
      </c>
      <c r="N95" s="5"/>
      <c r="O95" s="5">
        <f>1-$C$87*O89</f>
        <v>0.84375</v>
      </c>
      <c r="P95" s="5"/>
      <c r="Q95" s="5">
        <f>1-$C$87*Q89</f>
        <v>0.8125</v>
      </c>
      <c r="R95" s="5"/>
      <c r="S95" s="5">
        <f>1-$C$87*S89</f>
        <v>0.78125</v>
      </c>
      <c r="T95" s="5"/>
      <c r="U95" s="5">
        <f>1-$C$87*U89</f>
        <v>0.75</v>
      </c>
      <c r="W95" s="5">
        <f>1-$C$87*W89</f>
        <v>0.71875</v>
      </c>
      <c r="Y95" s="5">
        <f>1-$C$87*Y89</f>
        <v>0.6875</v>
      </c>
      <c r="AA95" s="5">
        <f>1-$C$87*AA89</f>
        <v>0.65625</v>
      </c>
      <c r="AC95" s="5">
        <f>1-$C$87*AC89</f>
        <v>0.625</v>
      </c>
      <c r="AE95" s="5">
        <f>1-$C$87*AE89</f>
        <v>0.59375</v>
      </c>
      <c r="AG95" s="5">
        <f>1-$C$87*AG89</f>
        <v>0.5625</v>
      </c>
      <c r="AI95" s="5">
        <f>1-$C$87*AI89</f>
        <v>0.53125</v>
      </c>
      <c r="AK95" s="5">
        <f>1-$C$87*AK89</f>
        <v>0.5</v>
      </c>
    </row>
    <row r="96" spans="1:39" x14ac:dyDescent="0.25">
      <c r="E96" s="5"/>
      <c r="F96" s="11"/>
      <c r="G96" s="5"/>
      <c r="H96" s="11"/>
      <c r="I96" s="5"/>
      <c r="J96" s="11"/>
      <c r="K96" s="5"/>
      <c r="L96" s="11"/>
      <c r="M96" s="5"/>
      <c r="N96" s="11"/>
      <c r="O96" s="5"/>
      <c r="P96" s="11"/>
      <c r="Q96" s="5"/>
      <c r="R96" s="11"/>
      <c r="S96" s="5"/>
      <c r="T96" s="11"/>
      <c r="U96" s="5"/>
      <c r="W96" s="5"/>
      <c r="Y96" s="5"/>
      <c r="AA96" s="5"/>
      <c r="AC96" s="5"/>
      <c r="AE96" s="5"/>
      <c r="AG96" s="5"/>
      <c r="AI96" s="5"/>
      <c r="AK96" s="5"/>
    </row>
    <row r="97" spans="2:40" x14ac:dyDescent="0.25">
      <c r="E97" s="5">
        <f>-$C$76*$C$87</f>
        <v>-3.125E-2</v>
      </c>
      <c r="F97" s="5"/>
      <c r="G97" s="5">
        <f>-$C$76*$C$87</f>
        <v>-3.125E-2</v>
      </c>
      <c r="H97" s="5"/>
      <c r="I97" s="5">
        <f>-$C$76*$C$87</f>
        <v>-3.125E-2</v>
      </c>
      <c r="J97" s="5"/>
      <c r="K97" s="5">
        <f>-$C$76*$C$87</f>
        <v>-3.125E-2</v>
      </c>
      <c r="L97" s="5"/>
      <c r="M97" s="5">
        <f>-$C$76*$C$87</f>
        <v>-3.125E-2</v>
      </c>
      <c r="N97" s="5"/>
      <c r="O97" s="5">
        <f>-$C$76*$C$87</f>
        <v>-3.125E-2</v>
      </c>
      <c r="P97" s="5"/>
      <c r="Q97" s="5">
        <f>-$C$76*$C$87</f>
        <v>-3.125E-2</v>
      </c>
      <c r="R97" s="5"/>
      <c r="S97" s="5">
        <f>-$C$76*$C$87</f>
        <v>-3.125E-2</v>
      </c>
      <c r="T97" s="11"/>
      <c r="U97" s="5">
        <f>-$C$76*$C$87</f>
        <v>-3.125E-2</v>
      </c>
      <c r="W97" s="5">
        <f>-$C$76*$C$87</f>
        <v>-3.125E-2</v>
      </c>
      <c r="Y97" s="5">
        <f>-$C$76*$C$87</f>
        <v>-3.125E-2</v>
      </c>
      <c r="AA97" s="5">
        <f>-$C$76*$C$87</f>
        <v>-3.125E-2</v>
      </c>
      <c r="AC97" s="5">
        <f>-$C$76*$C$87</f>
        <v>-3.125E-2</v>
      </c>
      <c r="AE97" s="5">
        <f>-$C$76*$C$87</f>
        <v>-3.125E-2</v>
      </c>
      <c r="AG97" s="5">
        <f>-$C$76*$C$87</f>
        <v>-3.125E-2</v>
      </c>
      <c r="AI97" s="5">
        <f>-$C$76*$C$87</f>
        <v>-3.125E-2</v>
      </c>
      <c r="AK97" s="5">
        <f>-$C$76*$C$87</f>
        <v>-3.125E-2</v>
      </c>
    </row>
    <row r="98" spans="2:40" x14ac:dyDescent="0.25">
      <c r="E98" s="21"/>
      <c r="G98" s="21"/>
      <c r="I98" s="21"/>
      <c r="K98" s="21"/>
      <c r="M98" s="21"/>
      <c r="O98" s="21"/>
      <c r="Q98" s="21"/>
      <c r="S98" s="21"/>
      <c r="U98" s="5"/>
      <c r="W98" s="5"/>
    </row>
    <row r="99" spans="2:40" x14ac:dyDescent="0.25">
      <c r="E99" s="21"/>
      <c r="G99" s="21"/>
      <c r="I99" s="21"/>
      <c r="K99" s="21"/>
      <c r="M99" s="21"/>
      <c r="O99" s="21"/>
      <c r="Q99" s="21"/>
      <c r="S99" s="21"/>
      <c r="U99" s="5"/>
    </row>
    <row r="100" spans="2:40" x14ac:dyDescent="0.25">
      <c r="C100" s="10" t="s">
        <v>0</v>
      </c>
      <c r="D100" s="10" t="s">
        <v>61</v>
      </c>
      <c r="E100" s="10" t="s">
        <v>1</v>
      </c>
      <c r="F100" s="10" t="s">
        <v>62</v>
      </c>
      <c r="G100" s="10" t="s">
        <v>2</v>
      </c>
      <c r="H100" s="10" t="s">
        <v>63</v>
      </c>
      <c r="I100" s="10" t="s">
        <v>3</v>
      </c>
      <c r="J100" s="10" t="s">
        <v>64</v>
      </c>
      <c r="K100" s="10" t="s">
        <v>4</v>
      </c>
      <c r="L100" s="10" t="s">
        <v>65</v>
      </c>
      <c r="M100" s="10" t="s">
        <v>5</v>
      </c>
      <c r="N100" s="10" t="s">
        <v>66</v>
      </c>
      <c r="O100" s="10" t="s">
        <v>6</v>
      </c>
      <c r="P100" s="10" t="s">
        <v>67</v>
      </c>
      <c r="Q100" s="10" t="s">
        <v>7</v>
      </c>
      <c r="R100" s="10" t="s">
        <v>68</v>
      </c>
      <c r="S100" s="10" t="s">
        <v>8</v>
      </c>
      <c r="T100" s="10" t="s">
        <v>69</v>
      </c>
      <c r="U100" s="10" t="s">
        <v>9</v>
      </c>
      <c r="V100" s="10" t="s">
        <v>70</v>
      </c>
      <c r="W100" s="10" t="s">
        <v>10</v>
      </c>
      <c r="X100" s="10" t="s">
        <v>71</v>
      </c>
      <c r="Y100" s="10" t="s">
        <v>11</v>
      </c>
      <c r="Z100" s="10" t="s">
        <v>72</v>
      </c>
      <c r="AA100" s="10" t="s">
        <v>12</v>
      </c>
      <c r="AB100" s="10" t="s">
        <v>73</v>
      </c>
      <c r="AC100" s="10" t="s">
        <v>13</v>
      </c>
      <c r="AD100" s="10" t="s">
        <v>74</v>
      </c>
      <c r="AE100" s="10" t="s">
        <v>14</v>
      </c>
      <c r="AF100" s="10" t="s">
        <v>75</v>
      </c>
      <c r="AG100" s="10" t="s">
        <v>45</v>
      </c>
      <c r="AH100" s="10" t="s">
        <v>76</v>
      </c>
      <c r="AI100" s="10" t="s">
        <v>46</v>
      </c>
      <c r="AJ100" s="10" t="s">
        <v>77</v>
      </c>
      <c r="AK100" s="10" t="s">
        <v>47</v>
      </c>
      <c r="AL100" s="10" t="s">
        <v>78</v>
      </c>
      <c r="AM100" s="10" t="s">
        <v>48</v>
      </c>
      <c r="AN100" s="10" t="s">
        <v>79</v>
      </c>
    </row>
    <row r="101" spans="2:40" x14ac:dyDescent="0.25">
      <c r="B101" s="1" t="s">
        <v>19</v>
      </c>
      <c r="C101" s="5">
        <f>-E97*$C$81/2+E95*$C$81</f>
        <v>0.12715657552083334</v>
      </c>
      <c r="D101" s="5">
        <f>E95*$C$81/2</f>
        <v>6.2600160256410256E-2</v>
      </c>
      <c r="E101" s="5">
        <f>-2*E95*$C$81+E95*$C$85</f>
        <v>-0.24813766599983189</v>
      </c>
      <c r="F101" s="5">
        <f>-E97*$C$81</f>
        <v>3.912510016025641E-3</v>
      </c>
      <c r="G101" s="5">
        <f>E97*$C$81/2+E95*$C$81</f>
        <v>0.1232440655048077</v>
      </c>
      <c r="H101" s="5">
        <f>-E95*$C$81/2</f>
        <v>-6.2600160256410256E-2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</row>
    <row r="102" spans="2:40" x14ac:dyDescent="0.25">
      <c r="B102" s="1" t="s">
        <v>20</v>
      </c>
      <c r="C102" s="5">
        <f>-E95*$C$81/2</f>
        <v>-6.2600160256410256E-2</v>
      </c>
      <c r="D102" s="5">
        <f>E91-E93/2</f>
        <v>1.046875</v>
      </c>
      <c r="E102" s="5">
        <v>0</v>
      </c>
      <c r="F102" s="5">
        <f>-2*E91-E95*$C$81+$C$79*E91*$E$85</f>
        <v>-2.1194071044467493</v>
      </c>
      <c r="G102" s="5">
        <f>E95*$C$81/2</f>
        <v>6.2600160256410256E-2</v>
      </c>
      <c r="H102" s="5">
        <f>E91+E93/2</f>
        <v>0.953125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</row>
    <row r="103" spans="2:40" x14ac:dyDescent="0.25">
      <c r="B103" s="1" t="s">
        <v>21</v>
      </c>
      <c r="C103" s="5">
        <v>0</v>
      </c>
      <c r="D103" s="5">
        <v>0</v>
      </c>
      <c r="E103" s="5">
        <f>-G97*$C$81/2+G95*$C$81</f>
        <v>0.12324406550480768</v>
      </c>
      <c r="F103" s="5">
        <f>G95*$C$81/2</f>
        <v>6.0643905248397433E-2</v>
      </c>
      <c r="G103" s="5">
        <f>-2*G95*$C$81+G95*$C$85</f>
        <v>-0.24038336393733711</v>
      </c>
      <c r="H103" s="5">
        <f>-G97*$C$81</f>
        <v>3.912510016025641E-3</v>
      </c>
      <c r="I103" s="5">
        <f>G97*$C$81/2+G95*$C$81</f>
        <v>0.11933155548878205</v>
      </c>
      <c r="J103" s="5">
        <f>-G95*$C$81/2</f>
        <v>-6.0643905248397433E-2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</row>
    <row r="104" spans="2:40" x14ac:dyDescent="0.25">
      <c r="B104" s="1" t="s">
        <v>22</v>
      </c>
      <c r="C104" s="5">
        <v>0</v>
      </c>
      <c r="D104" s="5">
        <v>0</v>
      </c>
      <c r="E104" s="5">
        <f>-G95*$C$81/2</f>
        <v>-6.0643905248397433E-2</v>
      </c>
      <c r="F104" s="5">
        <f>G91-G93/2</f>
        <v>0.9531402587890625</v>
      </c>
      <c r="G104" s="5">
        <v>0</v>
      </c>
      <c r="H104" s="5">
        <f>-2*G91-G95*$C$81+$C$79*G91*$E$85</f>
        <v>-1.9343192527628981</v>
      </c>
      <c r="I104" s="5">
        <f>G95*$C$81/2</f>
        <v>6.0643905248397433E-2</v>
      </c>
      <c r="J104" s="5">
        <f>G91+G93/2</f>
        <v>0.8651580810546875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</row>
    <row r="105" spans="2:40" x14ac:dyDescent="0.25">
      <c r="B105" s="1" t="s">
        <v>23</v>
      </c>
      <c r="C105" s="5">
        <v>0</v>
      </c>
      <c r="D105" s="5">
        <v>0</v>
      </c>
      <c r="E105" s="5">
        <v>0</v>
      </c>
      <c r="F105" s="5">
        <v>0</v>
      </c>
      <c r="G105" s="5">
        <f>-I97*$C$81/2+I95*$C$81</f>
        <v>0.11933155548878205</v>
      </c>
      <c r="H105" s="5">
        <f>I95*$C$81/2</f>
        <v>5.8687650240384616E-2</v>
      </c>
      <c r="I105" s="5">
        <f>-2*I95*$C$81+I95*$C$85</f>
        <v>-0.23262906187484239</v>
      </c>
      <c r="J105" s="5">
        <f>-I97*$C$81</f>
        <v>3.912510016025641E-3</v>
      </c>
      <c r="K105" s="5">
        <f>I97*$C$81/2+I95*$C$81</f>
        <v>0.11541904547275642</v>
      </c>
      <c r="L105" s="5">
        <f>-I95*$C$81/2</f>
        <v>-5.8687650240384616E-2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</row>
    <row r="106" spans="2:40" x14ac:dyDescent="0.25">
      <c r="B106" s="1" t="s">
        <v>24</v>
      </c>
      <c r="C106" s="5">
        <v>0</v>
      </c>
      <c r="D106" s="5">
        <v>0</v>
      </c>
      <c r="E106" s="5">
        <v>0</v>
      </c>
      <c r="F106" s="5">
        <v>0</v>
      </c>
      <c r="G106" s="5">
        <f>-I95*$C$81/2</f>
        <v>-5.8687650240384616E-2</v>
      </c>
      <c r="H106" s="5">
        <f>I91-I93/2</f>
        <v>0.86517333984375</v>
      </c>
      <c r="I106" s="5">
        <v>0</v>
      </c>
      <c r="J106" s="5">
        <f>-2*I91-I95*$C$81+$C$79*I91*$E$85</f>
        <v>-1.760551056285703</v>
      </c>
      <c r="K106" s="5">
        <f>I95*$C$81/2</f>
        <v>5.8687650240384616E-2</v>
      </c>
      <c r="L106" s="5">
        <f>I91+I93/2</f>
        <v>0.78277587890625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</row>
    <row r="107" spans="2:40" x14ac:dyDescent="0.25">
      <c r="B107" s="1" t="s">
        <v>25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f>-K97*$C$81/2+K95*$C$81</f>
        <v>0.1154190454727564</v>
      </c>
      <c r="J107" s="5">
        <f>K95*$C$81/2</f>
        <v>5.6731395232371792E-2</v>
      </c>
      <c r="K107" s="5">
        <f>-2*K95*$C$81+K95*$C$85</f>
        <v>-0.22487475981234764</v>
      </c>
      <c r="L107" s="5">
        <f>-K97*$C$81</f>
        <v>3.912510016025641E-3</v>
      </c>
      <c r="M107" s="5">
        <f>K97*$C$81/2+K95*$C$81</f>
        <v>0.11150653545673077</v>
      </c>
      <c r="N107" s="5">
        <f>-K95*$C$81/2</f>
        <v>-5.6731395232371792E-2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</row>
    <row r="108" spans="2:40" x14ac:dyDescent="0.25">
      <c r="B108" s="1" t="s">
        <v>26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f>-K95*$C$81/2</f>
        <v>-5.6731395232371792E-2</v>
      </c>
      <c r="J108" s="5">
        <f>K91-K93/2</f>
        <v>0.7827911376953125</v>
      </c>
      <c r="K108" s="5">
        <v>0</v>
      </c>
      <c r="L108" s="5">
        <f>-2*K91-K95*$C$81+$C$79*K91*$E$85</f>
        <v>-1.5977373648472077</v>
      </c>
      <c r="M108" s="5">
        <f>K95*$C$81/2</f>
        <v>5.6731395232371792E-2</v>
      </c>
      <c r="N108" s="5">
        <f>K91+K93/2</f>
        <v>0.7057952880859375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</row>
    <row r="109" spans="2:40" x14ac:dyDescent="0.25">
      <c r="B109" s="1" t="s">
        <v>27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f>-M97*$C$81/2+M95*$C$81</f>
        <v>0.11150653545673077</v>
      </c>
      <c r="L109" s="5">
        <f>M95*$C$81/2</f>
        <v>5.4775140224358976E-2</v>
      </c>
      <c r="M109" s="5">
        <f>-2*M95*$C$81+M95*$C$85</f>
        <v>-0.21712045774985292</v>
      </c>
      <c r="N109" s="5">
        <f>-M97*$C$81</f>
        <v>3.912510016025641E-3</v>
      </c>
      <c r="O109" s="5">
        <f>M97*$C$81/2+M95*$C$81</f>
        <v>0.10759402544070513</v>
      </c>
      <c r="P109" s="5">
        <f>-M95*$C$81/2</f>
        <v>-5.4775140224358976E-2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</row>
    <row r="110" spans="2:40" x14ac:dyDescent="0.25">
      <c r="B110" s="1" t="s">
        <v>28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f>-M95*$C$81/2</f>
        <v>-5.4775140224358976E-2</v>
      </c>
      <c r="L110" s="5">
        <f>M91-M93/2</f>
        <v>0.705810546875</v>
      </c>
      <c r="M110" s="5">
        <v>0</v>
      </c>
      <c r="N110" s="5">
        <f>-2*M91-M95*$C$81+$C$79*M91*$E$85</f>
        <v>-1.4455130282794555</v>
      </c>
      <c r="O110" s="5">
        <f>M95*$C$81/2</f>
        <v>5.4775140224358976E-2</v>
      </c>
      <c r="P110" s="5">
        <f>M91+M93/2</f>
        <v>0.634033203125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</row>
    <row r="111" spans="2:40" x14ac:dyDescent="0.25">
      <c r="B111" s="1" t="s">
        <v>29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f>-O97*$C$81/2+O95*$C$81</f>
        <v>0.10759402544070512</v>
      </c>
      <c r="N111" s="5">
        <f>O95*$C$81/2</f>
        <v>5.2818885216346152E-2</v>
      </c>
      <c r="O111" s="5">
        <f>-2*O95*$C$81+O95*$C$85</f>
        <v>-0.20936615568735814</v>
      </c>
      <c r="P111" s="5">
        <f>-O97*$C$81</f>
        <v>3.912510016025641E-3</v>
      </c>
      <c r="Q111" s="5">
        <f>O97*$C$81/2+O95*$C$81</f>
        <v>0.10368151542467949</v>
      </c>
      <c r="R111" s="5">
        <f>-O95*$C$81/2</f>
        <v>-5.2818885216346152E-2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</row>
    <row r="112" spans="2:40" x14ac:dyDescent="0.25">
      <c r="B112" s="1" t="s">
        <v>30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f>-O95*$C$81/2</f>
        <v>-5.2818885216346152E-2</v>
      </c>
      <c r="N112" s="5">
        <f>O91-O93/2</f>
        <v>0.6340484619140625</v>
      </c>
      <c r="O112" s="5">
        <v>0</v>
      </c>
      <c r="P112" s="5">
        <f>-2*O91-O95*$C$81+$C$79*O91*$E$85</f>
        <v>-1.3035128964144891</v>
      </c>
      <c r="Q112" s="5">
        <f>O95*$C$81/2</f>
        <v>5.2818885216346152E-2</v>
      </c>
      <c r="R112" s="5">
        <f>O91+O93/2</f>
        <v>0.5673065185546875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0</v>
      </c>
      <c r="AE112" s="5">
        <v>0</v>
      </c>
      <c r="AF112" s="5">
        <v>0</v>
      </c>
      <c r="AG112" s="5">
        <v>0</v>
      </c>
      <c r="AH112" s="5"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</row>
    <row r="113" spans="2:40" x14ac:dyDescent="0.25">
      <c r="B113" s="1" t="s">
        <v>31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f>-Q97*$C$81/2+Q95*$C$81</f>
        <v>0.10368151542467949</v>
      </c>
      <c r="P113" s="5">
        <f>Q95*$C$81/2</f>
        <v>5.0862630208333336E-2</v>
      </c>
      <c r="Q113" s="5">
        <f>-2*Q95*$C$81+Q95*$C$85</f>
        <v>-0.20161185362486342</v>
      </c>
      <c r="R113" s="5">
        <f>-Q97*$C$81</f>
        <v>3.912510016025641E-3</v>
      </c>
      <c r="S113" s="5">
        <f>Q97*$C$81/2+Q95*$C$81</f>
        <v>9.9769005408653855E-2</v>
      </c>
      <c r="T113" s="5">
        <f>-Q95*$C$81/2</f>
        <v>-5.0862630208333336E-2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0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</row>
    <row r="114" spans="2:40" x14ac:dyDescent="0.25">
      <c r="B114" s="1" t="s">
        <v>32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f>-Q95*$C$81/2</f>
        <v>-5.0862630208333336E-2</v>
      </c>
      <c r="P114" s="5">
        <f>Q91-Q93/2</f>
        <v>0.56732177734375</v>
      </c>
      <c r="Q114" s="5">
        <v>0</v>
      </c>
      <c r="R114" s="5">
        <f>-2*Q91-Q95*$C$81+$C$79*Q91*$E$85</f>
        <v>-1.1713718190843525</v>
      </c>
      <c r="S114" s="5">
        <f>Q95*$C$81/2</f>
        <v>5.0862630208333336E-2</v>
      </c>
      <c r="T114" s="5">
        <f>Q91+Q93/2</f>
        <v>0.50543212890625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</row>
    <row r="115" spans="2:40" x14ac:dyDescent="0.25">
      <c r="B115" s="1" t="s">
        <v>33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f>-S97*$C$81/2+S95*$C$81</f>
        <v>9.9769005408653841E-2</v>
      </c>
      <c r="R115" s="5">
        <f>S95*$C$81/2</f>
        <v>4.8906375200320512E-2</v>
      </c>
      <c r="S115" s="5">
        <f>-2*S95*$C$81+S95*$C$85</f>
        <v>-0.19385755156236867</v>
      </c>
      <c r="T115" s="5">
        <f>-S97*$C$81</f>
        <v>3.912510016025641E-3</v>
      </c>
      <c r="U115" s="5">
        <f>S97*$C$81/2+S95*$C$81</f>
        <v>9.5856495392628208E-2</v>
      </c>
      <c r="V115" s="5">
        <f>-S95*$C$81/2</f>
        <v>-4.8906375200320512E-2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</row>
    <row r="116" spans="2:40" x14ac:dyDescent="0.25">
      <c r="B116" s="1" t="s">
        <v>34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f>-S95*$C$81/2</f>
        <v>-4.8906375200320512E-2</v>
      </c>
      <c r="R116" s="5">
        <f>S91-S93/2</f>
        <v>0.5054473876953125</v>
      </c>
      <c r="S116" s="5">
        <v>0</v>
      </c>
      <c r="T116" s="5">
        <f>-2*S91-S95*$C$81+$C$79*S91*$E$85</f>
        <v>-1.0487246461210888</v>
      </c>
      <c r="U116" s="5">
        <f>S95*$C$81/2</f>
        <v>4.8906375200320512E-2</v>
      </c>
      <c r="V116" s="5">
        <f>S91+S93/2</f>
        <v>0.4482269287109375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</row>
    <row r="117" spans="2:40" x14ac:dyDescent="0.25">
      <c r="B117" s="1" t="s">
        <v>35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f>-U97*$C$81/2+U95*$C$81</f>
        <v>9.5856495392628208E-2</v>
      </c>
      <c r="T117" s="5">
        <f>U95*$C$81/2</f>
        <v>4.6950120192307696E-2</v>
      </c>
      <c r="U117" s="5">
        <f>-2*U95*$C$81+U95*$C$85</f>
        <v>-0.18610324949987392</v>
      </c>
      <c r="V117" s="5">
        <f>-U97*$C$81</f>
        <v>3.912510016025641E-3</v>
      </c>
      <c r="W117" s="5">
        <f>U97*$C$81/2+U95*$C$81</f>
        <v>9.1943985376602574E-2</v>
      </c>
      <c r="X117" s="5">
        <f>-U95*$C$81/2</f>
        <v>-4.6950120192307696E-2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</row>
    <row r="118" spans="2:40" x14ac:dyDescent="0.25">
      <c r="B118" s="1" t="s">
        <v>36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f>-U95*$C$81/2</f>
        <v>-4.6950120192307696E-2</v>
      </c>
      <c r="T118" s="5">
        <f>U91-U93/2</f>
        <v>0.4482421875</v>
      </c>
      <c r="U118" s="5">
        <v>0</v>
      </c>
      <c r="V118" s="5">
        <f>-2*U91-U95*$C$81+$C$79*U91*$E$85</f>
        <v>-0.93520622735674153</v>
      </c>
      <c r="W118" s="5">
        <f>U95*$C$81/2</f>
        <v>4.6950120192307696E-2</v>
      </c>
      <c r="X118" s="5">
        <f>U91+U93/2</f>
        <v>0.3955078125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</row>
    <row r="119" spans="2:40" x14ac:dyDescent="0.25">
      <c r="B119" s="1" t="s">
        <v>37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f>-W97*$C$81/2+W95*$C$81</f>
        <v>9.1943985376602561E-2</v>
      </c>
      <c r="V119" s="5">
        <f>W95*$C$81/2</f>
        <v>4.4993865184294872E-2</v>
      </c>
      <c r="W119" s="5">
        <f>-2*W95*$C$81+W95*$C$85</f>
        <v>-0.17834894743737917</v>
      </c>
      <c r="X119" s="5">
        <f>-W97*$C$81</f>
        <v>3.912510016025641E-3</v>
      </c>
      <c r="Y119" s="5">
        <f>W97*$C$81/2+W95*$C$81</f>
        <v>8.8031475360576927E-2</v>
      </c>
      <c r="Z119" s="5">
        <f>-W95*$C$81/2</f>
        <v>-4.4993865184294872E-2</v>
      </c>
      <c r="AA119" s="5">
        <v>0</v>
      </c>
      <c r="AB119" s="5">
        <v>0</v>
      </c>
      <c r="AC119" s="5">
        <v>0</v>
      </c>
      <c r="AD119" s="5">
        <v>0</v>
      </c>
      <c r="AE119" s="5">
        <v>0</v>
      </c>
      <c r="AF119" s="5">
        <v>0</v>
      </c>
      <c r="AG119" s="5">
        <v>0</v>
      </c>
      <c r="AH119" s="5"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</row>
    <row r="120" spans="2:40" x14ac:dyDescent="0.25">
      <c r="B120" s="1" t="s">
        <v>38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f>-W95*$C$81/2</f>
        <v>-4.4993865184294872E-2</v>
      </c>
      <c r="V120" s="5">
        <f>W91-W93/2</f>
        <v>0.3955230712890625</v>
      </c>
      <c r="W120" s="5">
        <v>0</v>
      </c>
      <c r="X120" s="5">
        <f>-2*W91-W95*$C$81+$C$79*W91*$E$85</f>
        <v>-0.83045141262335387</v>
      </c>
      <c r="Y120" s="5">
        <f>W95*$C$81/2</f>
        <v>4.4993865184294872E-2</v>
      </c>
      <c r="Z120" s="5">
        <f>W91+W93/2</f>
        <v>0.3470916748046875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</row>
    <row r="121" spans="2:40" x14ac:dyDescent="0.25">
      <c r="B121" s="1" t="s">
        <v>39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f>-Y97*$C$81/2+Y95*$C$81</f>
        <v>8.8031475360576913E-2</v>
      </c>
      <c r="X121" s="5">
        <f>Y95*$C$81/2</f>
        <v>4.3037610176282048E-2</v>
      </c>
      <c r="Y121" s="5">
        <f>-2*Y95*$C$81+Y95*$C$85</f>
        <v>-0.17059464537488442</v>
      </c>
      <c r="Z121" s="5">
        <f>-Y97*$C$81</f>
        <v>3.912510016025641E-3</v>
      </c>
      <c r="AA121" s="5">
        <f>Y97*$C$81/2+Y95*$C$81</f>
        <v>8.411896534455128E-2</v>
      </c>
      <c r="AB121" s="5">
        <f>-Y95*$C$81/2</f>
        <v>-4.3037610176282048E-2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</row>
    <row r="122" spans="2:40" x14ac:dyDescent="0.25">
      <c r="B122" s="1" t="s">
        <v>40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f>-Y95*$C$81/2</f>
        <v>-4.3037610176282048E-2</v>
      </c>
      <c r="X122" s="5">
        <f>Y91-Y93/2</f>
        <v>0.34710693359375</v>
      </c>
      <c r="Y122" s="5">
        <v>0</v>
      </c>
      <c r="Z122" s="5">
        <f>-2*Y91-Y95*$C$81+$C$79*Y91*$E$85</f>
        <v>-0.73409505175296907</v>
      </c>
      <c r="AA122" s="5">
        <f>Y95*$C$81/2</f>
        <v>4.3037610176282048E-2</v>
      </c>
      <c r="AB122" s="5">
        <f>Y91+Y93/2</f>
        <v>0.30279541015625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</row>
    <row r="123" spans="2:40" x14ac:dyDescent="0.25">
      <c r="B123" s="1" t="s">
        <v>41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f>-AA97*$C$81/2+AA95*$C$81</f>
        <v>8.411896534455128E-2</v>
      </c>
      <c r="Z123" s="5">
        <f>AA95*$C$81/2</f>
        <v>4.1081355168269232E-2</v>
      </c>
      <c r="AA123" s="5">
        <f>-2*AA95*$C$81+AA95*$C$85</f>
        <v>-0.16284034331238967</v>
      </c>
      <c r="AB123" s="5">
        <f>-AA97*$C$81</f>
        <v>3.912510016025641E-3</v>
      </c>
      <c r="AC123" s="5">
        <f>AA97*$C$81/2+AA95*$C$81</f>
        <v>8.0206455328525647E-2</v>
      </c>
      <c r="AD123" s="5">
        <f>-AA95*$C$81/2</f>
        <v>-4.1081355168269232E-2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</row>
    <row r="124" spans="2:40" x14ac:dyDescent="0.25">
      <c r="B124" s="1" t="s">
        <v>42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f>-AA95*$C$81/2</f>
        <v>-4.1081355168269232E-2</v>
      </c>
      <c r="Z124" s="5">
        <f>AA91-AA93/2</f>
        <v>0.3028106689453125</v>
      </c>
      <c r="AA124" s="5">
        <v>0</v>
      </c>
      <c r="AB124" s="5">
        <f>-2*AA91-AA95*$C$81+$C$79*AA91*$E$85</f>
        <v>-0.64577199457763079</v>
      </c>
      <c r="AC124" s="5">
        <f>AA95*$C$81/2</f>
        <v>4.1081355168269232E-2</v>
      </c>
      <c r="AD124" s="5">
        <f>AA91+AA93/2</f>
        <v>0.2624359130859375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</row>
    <row r="125" spans="2:40" x14ac:dyDescent="0.25">
      <c r="B125" s="1" t="s">
        <v>43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f>-AC97*$C$81/2+AC95*$C$81</f>
        <v>8.0206455328525633E-2</v>
      </c>
      <c r="AB125" s="5">
        <f>AC95*$C$81/2</f>
        <v>3.9125100160256408E-2</v>
      </c>
      <c r="AC125" s="5">
        <f>-2*AC95*$C$81+AC95*$C$85</f>
        <v>-0.15508604124989492</v>
      </c>
      <c r="AD125" s="5">
        <f>-AC97*$C$81</f>
        <v>3.912510016025641E-3</v>
      </c>
      <c r="AE125" s="5">
        <f>AC97*$C$81/2+AC95*$C$81</f>
        <v>7.62939453125E-2</v>
      </c>
      <c r="AF125" s="5">
        <f>-AC95*$C$81/2</f>
        <v>-3.9125100160256408E-2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</row>
    <row r="126" spans="2:40" x14ac:dyDescent="0.25">
      <c r="B126" s="1" t="s">
        <v>44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f>-AC95*$C$81/2</f>
        <v>-3.9125100160256408E-2</v>
      </c>
      <c r="AB126" s="5">
        <f>AC91-AC93/2</f>
        <v>0.262451171875</v>
      </c>
      <c r="AC126" s="5">
        <v>0</v>
      </c>
      <c r="AD126" s="5">
        <f>-2*AC91-AC95*$C$81+$C$79*AC91*$E$85</f>
        <v>-0.56511709092938212</v>
      </c>
      <c r="AE126" s="5">
        <f>AC95*$C$81/2</f>
        <v>3.9125100160256408E-2</v>
      </c>
      <c r="AF126" s="5">
        <f>AC91+AC93/2</f>
        <v>0.225830078125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</row>
    <row r="127" spans="2:40" x14ac:dyDescent="0.25">
      <c r="B127" s="1" t="s">
        <v>49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f>-AE97*$C$81/2+AE95*$C$81</f>
        <v>7.62939453125E-2</v>
      </c>
      <c r="AD127" s="5">
        <f>AE95*$C$81/2</f>
        <v>3.7168845152243592E-2</v>
      </c>
      <c r="AE127" s="5">
        <f>-2*AE95*$C$81+AE95*$C$85</f>
        <v>-0.1473317391874002</v>
      </c>
      <c r="AF127" s="5">
        <f>-AE97*$C$81</f>
        <v>3.912510016025641E-3</v>
      </c>
      <c r="AG127" s="5">
        <f>AE97*$C$81/2+AE95*$C$81</f>
        <v>7.2381435296474367E-2</v>
      </c>
      <c r="AH127" s="5">
        <f>-AE95*$C$81/2</f>
        <v>-3.7168845152243592E-2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</row>
    <row r="128" spans="2:40" x14ac:dyDescent="0.25">
      <c r="B128" s="1" t="s">
        <v>50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f>-AE95*$C$81/2</f>
        <v>-3.7168845152243592E-2</v>
      </c>
      <c r="AD128" s="5">
        <f>AE91-AE93/2</f>
        <v>0.2258453369140625</v>
      </c>
      <c r="AE128" s="5">
        <v>0</v>
      </c>
      <c r="AF128" s="5">
        <f>-2*AE91-AE95*$C$81+$C$79*AE91*$E$85</f>
        <v>-0.49176519064026647</v>
      </c>
      <c r="AG128" s="5">
        <f>AE95*$C$81/2</f>
        <v>3.7168845152243592E-2</v>
      </c>
      <c r="AH128" s="5">
        <f>AE91+AE93/2</f>
        <v>0.1927947998046875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</row>
    <row r="129" spans="2:40" x14ac:dyDescent="0.25">
      <c r="B129" s="1" t="s">
        <v>51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f>-AG97*$C$81/2+AG95*$C$81</f>
        <v>7.2381435296474353E-2</v>
      </c>
      <c r="AF129" s="5">
        <f>AG95*$C$81/2</f>
        <v>3.5212590144230768E-2</v>
      </c>
      <c r="AG129" s="5">
        <f>-2*AG95*$C$81+AG95*$C$85</f>
        <v>-0.13957743712490545</v>
      </c>
      <c r="AH129" s="5">
        <f>-AG97*$C$81</f>
        <v>3.912510016025641E-3</v>
      </c>
      <c r="AI129" s="5">
        <f>AG97*$C$81/2+AG95*$C$81</f>
        <v>6.846892528044872E-2</v>
      </c>
      <c r="AJ129" s="5">
        <f>-AG95*$C$81/2</f>
        <v>-3.5212590144230768E-2</v>
      </c>
      <c r="AK129" s="5">
        <v>0</v>
      </c>
      <c r="AL129" s="5">
        <v>0</v>
      </c>
      <c r="AM129" s="5">
        <v>0</v>
      </c>
      <c r="AN129" s="5">
        <v>0</v>
      </c>
    </row>
    <row r="130" spans="2:40" x14ac:dyDescent="0.25">
      <c r="B130" s="1" t="s">
        <v>52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f>-AG95*$C$81/2</f>
        <v>-3.5212590144230768E-2</v>
      </c>
      <c r="AF130" s="5">
        <f>AG91-AG93/2</f>
        <v>0.19281005859375</v>
      </c>
      <c r="AG130" s="5">
        <v>0</v>
      </c>
      <c r="AH130" s="5">
        <f>-2*AG91-AG95*$C$81+$C$79*AG91*$E$85</f>
        <v>-0.42535114354232728</v>
      </c>
      <c r="AI130" s="5">
        <f>AG95*$C$81/2</f>
        <v>3.5212590144230768E-2</v>
      </c>
      <c r="AJ130" s="5">
        <f>AG91+AG93/2</f>
        <v>0.16314697265625</v>
      </c>
      <c r="AK130" s="5">
        <v>0</v>
      </c>
      <c r="AL130" s="5">
        <v>0</v>
      </c>
      <c r="AM130" s="5">
        <v>0</v>
      </c>
      <c r="AN130" s="5">
        <v>0</v>
      </c>
    </row>
    <row r="131" spans="2:40" x14ac:dyDescent="0.25">
      <c r="B131" s="1" t="s">
        <v>53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f>-AI97*$C$81/2+AI95*$C$81</f>
        <v>6.846892528044872E-2</v>
      </c>
      <c r="AH131" s="5">
        <f>AI95*$C$81/2</f>
        <v>3.3256335136217952E-2</v>
      </c>
      <c r="AI131" s="5">
        <f>-2*AI95*$C$81+AI95*$C$85</f>
        <v>-0.1318231350624107</v>
      </c>
      <c r="AJ131" s="5">
        <f>-AI97*$C$81</f>
        <v>3.912510016025641E-3</v>
      </c>
      <c r="AK131" s="5">
        <f>AI97*$C$81/2+AI95*$C$81</f>
        <v>6.4556415264423087E-2</v>
      </c>
      <c r="AL131" s="5">
        <f>-AI95*$C$81/2</f>
        <v>-3.3256335136217952E-2</v>
      </c>
      <c r="AM131" s="5">
        <v>0</v>
      </c>
      <c r="AN131" s="5">
        <v>0</v>
      </c>
    </row>
    <row r="132" spans="2:40" x14ac:dyDescent="0.25">
      <c r="B132" s="1" t="s">
        <v>54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f>-AI95*$C$81/2</f>
        <v>-3.3256335136217952E-2</v>
      </c>
      <c r="AH132" s="5">
        <f>AI91-AI93/2</f>
        <v>0.1631622314453125</v>
      </c>
      <c r="AI132" s="5">
        <v>0</v>
      </c>
      <c r="AJ132" s="5">
        <f>-2*AI91-AI95*$C$81+$C$79*AI91*$E$85</f>
        <v>-0.36550979946760775</v>
      </c>
      <c r="AK132" s="5">
        <f>AI95*$C$81/2</f>
        <v>3.3256335136217952E-2</v>
      </c>
      <c r="AL132" s="5">
        <f>AI91+AI93/2</f>
        <v>0.1367034912109375</v>
      </c>
      <c r="AM132" s="5">
        <v>0</v>
      </c>
      <c r="AN132" s="5">
        <v>0</v>
      </c>
    </row>
    <row r="133" spans="2:40" x14ac:dyDescent="0.25">
      <c r="B133" s="1" t="s">
        <v>55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f>-AK97*$C$81/2+AK95*$C$81</f>
        <v>6.4556415264423073E-2</v>
      </c>
      <c r="AJ133" s="5">
        <f>AK95*$C$81/2</f>
        <v>3.1300080128205128E-2</v>
      </c>
      <c r="AK133" s="5">
        <f>-2*AK95*$C$81+AK95*$C$85</f>
        <v>-0.12406883299991595</v>
      </c>
      <c r="AL133" s="5">
        <f>-AK97*$C$81</f>
        <v>3.912510016025641E-3</v>
      </c>
      <c r="AM133" s="5">
        <f>AK97*$C$81/2+AK95*$C$81</f>
        <v>6.0643905248397433E-2</v>
      </c>
      <c r="AN133" s="5">
        <f>-AK95*$C$81/2</f>
        <v>-3.1300080128205128E-2</v>
      </c>
    </row>
    <row r="134" spans="2:40" x14ac:dyDescent="0.25">
      <c r="B134" s="1" t="s">
        <v>56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f>-AK95*$C$81/2</f>
        <v>-3.1300080128205128E-2</v>
      </c>
      <c r="AJ134" s="5">
        <f>AK91-AK93/2</f>
        <v>0.13671875</v>
      </c>
      <c r="AK134" s="5">
        <v>0</v>
      </c>
      <c r="AL134" s="5">
        <f>-2*AK91-AK95*$C$81+$C$79*AK91*$E$85</f>
        <v>-0.31187600824815132</v>
      </c>
      <c r="AM134" s="5">
        <f>AK95*$C$81/2</f>
        <v>3.1300080128205128E-2</v>
      </c>
      <c r="AN134" s="5">
        <f>AK91+AK93/2</f>
        <v>0.11328125</v>
      </c>
    </row>
    <row r="135" spans="2:40" x14ac:dyDescent="0.25">
      <c r="B135" s="1" t="s">
        <v>15</v>
      </c>
      <c r="C135" s="5">
        <v>0</v>
      </c>
      <c r="D135" s="5">
        <v>0</v>
      </c>
      <c r="E135" s="5">
        <v>1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</row>
    <row r="136" spans="2:40" x14ac:dyDescent="0.25">
      <c r="B136" s="1" t="s">
        <v>16</v>
      </c>
      <c r="C136" s="5">
        <v>0</v>
      </c>
      <c r="D136" s="5">
        <v>0</v>
      </c>
      <c r="E136" s="5">
        <v>0</v>
      </c>
      <c r="F136" s="5">
        <v>1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</row>
    <row r="137" spans="2:40" x14ac:dyDescent="0.25">
      <c r="B137" s="1" t="s">
        <v>57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1</v>
      </c>
      <c r="AL137" s="5">
        <v>0</v>
      </c>
      <c r="AM137" s="5">
        <v>0</v>
      </c>
      <c r="AN137" s="5">
        <v>0</v>
      </c>
    </row>
    <row r="138" spans="2:40" x14ac:dyDescent="0.25">
      <c r="B138" s="1" t="s">
        <v>58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1</v>
      </c>
      <c r="AM138" s="5">
        <v>0</v>
      </c>
      <c r="AN138" s="5">
        <v>0</v>
      </c>
    </row>
    <row r="143" spans="2:40" ht="18.75" x14ac:dyDescent="0.25">
      <c r="B143" s="13" t="s">
        <v>197</v>
      </c>
    </row>
    <row r="144" spans="2:40" ht="18.75" x14ac:dyDescent="0.25">
      <c r="C144" s="2" t="s">
        <v>200</v>
      </c>
      <c r="D144" s="14"/>
      <c r="E144" s="15"/>
    </row>
    <row r="145" spans="1:55" x14ac:dyDescent="0.25">
      <c r="C145" s="23"/>
      <c r="D145" s="14"/>
      <c r="E145" s="15"/>
    </row>
    <row r="146" spans="1:55" x14ac:dyDescent="0.25">
      <c r="C146" s="16"/>
      <c r="D146" s="14"/>
    </row>
    <row r="147" spans="1:55" x14ac:dyDescent="0.25">
      <c r="B147" s="4" t="s">
        <v>59</v>
      </c>
      <c r="C147" s="6">
        <v>24</v>
      </c>
    </row>
    <row r="148" spans="1:55" x14ac:dyDescent="0.25">
      <c r="B148" s="9"/>
      <c r="C148" s="8">
        <f>1/C147</f>
        <v>4.1666666666666664E-2</v>
      </c>
    </row>
    <row r="149" spans="1:55" x14ac:dyDescent="0.25">
      <c r="B149" s="3"/>
    </row>
    <row r="150" spans="1:55" x14ac:dyDescent="0.25">
      <c r="C150" s="18">
        <f>C22</f>
        <v>3.1200000000000002E-2</v>
      </c>
    </row>
    <row r="151" spans="1:55" ht="20.25" x14ac:dyDescent="0.35">
      <c r="B151" s="19" t="s">
        <v>203</v>
      </c>
      <c r="C151" s="18">
        <f>C23</f>
        <v>0.01</v>
      </c>
    </row>
    <row r="153" spans="1:55" x14ac:dyDescent="0.25">
      <c r="C153" s="12">
        <f>C148*C148/C150</f>
        <v>5.5644586894586887E-2</v>
      </c>
    </row>
    <row r="154" spans="1:55" x14ac:dyDescent="0.25">
      <c r="C154" s="4"/>
    </row>
    <row r="155" spans="1:55" x14ac:dyDescent="0.25">
      <c r="A155" s="15"/>
      <c r="C155" s="20">
        <v>12.039245832364143</v>
      </c>
      <c r="G155" s="17" t="s">
        <v>114</v>
      </c>
      <c r="H155" s="1">
        <f>1E+50*MDETERM(C173:BD226)</f>
        <v>2.7164615403123785E-6</v>
      </c>
    </row>
    <row r="156" spans="1:55" x14ac:dyDescent="0.25">
      <c r="C156" s="4"/>
      <c r="F156" s="21" t="s">
        <v>189</v>
      </c>
      <c r="G156" s="21" t="s">
        <v>190</v>
      </c>
      <c r="H156" s="21" t="s">
        <v>115</v>
      </c>
      <c r="I156" s="21" t="s">
        <v>116</v>
      </c>
      <c r="J156" s="21" t="s">
        <v>119</v>
      </c>
    </row>
    <row r="157" spans="1:55" x14ac:dyDescent="0.25">
      <c r="B157" s="7"/>
      <c r="C157" s="20">
        <f>C148*C148*C148*C148*C155*C155</f>
        <v>4.3687138374113069E-4</v>
      </c>
      <c r="E157" s="20">
        <f>C148*C148*C155*C155</f>
        <v>0.2516379170348913</v>
      </c>
      <c r="F157" s="21" t="s">
        <v>195</v>
      </c>
      <c r="G157" s="22" t="s">
        <v>196</v>
      </c>
      <c r="H157" s="22">
        <v>12.835618324850682</v>
      </c>
      <c r="I157" s="22">
        <v>12.178108691066429</v>
      </c>
      <c r="J157" s="22">
        <v>12.039245832364143</v>
      </c>
    </row>
    <row r="158" spans="1:55" x14ac:dyDescent="0.25">
      <c r="B158" s="7"/>
      <c r="C158" s="4"/>
      <c r="D158" s="3"/>
      <c r="E158" s="8"/>
    </row>
    <row r="159" spans="1:55" x14ac:dyDescent="0.25">
      <c r="B159" s="7"/>
      <c r="C159" s="7">
        <f>C31</f>
        <v>0.5</v>
      </c>
      <c r="D159" s="3"/>
      <c r="E159" s="8"/>
    </row>
    <row r="160" spans="1:55" x14ac:dyDescent="0.25">
      <c r="D160" s="16" t="s">
        <v>60</v>
      </c>
      <c r="E160" s="21">
        <v>1</v>
      </c>
      <c r="F160" s="21"/>
      <c r="G160" s="21">
        <v>2</v>
      </c>
      <c r="H160" s="21"/>
      <c r="I160" s="21">
        <v>3</v>
      </c>
      <c r="J160" s="21"/>
      <c r="K160" s="21">
        <v>4</v>
      </c>
      <c r="L160" s="21"/>
      <c r="M160" s="21">
        <v>5</v>
      </c>
      <c r="N160" s="21"/>
      <c r="O160" s="21">
        <v>6</v>
      </c>
      <c r="P160" s="21"/>
      <c r="Q160" s="21">
        <v>7</v>
      </c>
      <c r="R160" s="21"/>
      <c r="S160" s="21">
        <v>8</v>
      </c>
      <c r="T160" s="21"/>
      <c r="U160" s="21">
        <v>9</v>
      </c>
      <c r="W160" s="21">
        <v>10</v>
      </c>
      <c r="X160" s="21"/>
      <c r="Y160" s="21">
        <v>11</v>
      </c>
      <c r="Z160" s="21"/>
      <c r="AA160" s="21">
        <v>12</v>
      </c>
      <c r="AB160" s="21"/>
      <c r="AC160" s="21">
        <v>13</v>
      </c>
      <c r="AD160" s="21"/>
      <c r="AE160" s="21">
        <v>14</v>
      </c>
      <c r="AF160" s="21"/>
      <c r="AG160" s="21">
        <v>15</v>
      </c>
      <c r="AH160" s="21"/>
      <c r="AI160" s="21">
        <v>16</v>
      </c>
      <c r="AJ160" s="21"/>
      <c r="AK160" s="21">
        <v>17</v>
      </c>
      <c r="AL160" s="21"/>
      <c r="AM160" s="21">
        <v>18</v>
      </c>
      <c r="AN160" s="21"/>
      <c r="AO160" s="21">
        <v>19</v>
      </c>
      <c r="AP160" s="21"/>
      <c r="AQ160" s="21">
        <v>20</v>
      </c>
      <c r="AR160" s="21"/>
      <c r="AS160" s="21">
        <v>21</v>
      </c>
      <c r="AT160" s="21"/>
      <c r="AU160" s="21">
        <v>22</v>
      </c>
      <c r="AV160" s="21"/>
      <c r="AW160" s="21">
        <v>23</v>
      </c>
      <c r="AX160" s="21"/>
      <c r="AY160" s="21">
        <v>24</v>
      </c>
      <c r="AZ160" s="21"/>
      <c r="BA160" s="21">
        <v>25</v>
      </c>
      <c r="BB160" s="21"/>
      <c r="BC160" s="21"/>
    </row>
    <row r="161" spans="2:56" x14ac:dyDescent="0.25">
      <c r="E161" s="5">
        <v>0</v>
      </c>
      <c r="F161" s="5"/>
      <c r="G161" s="5">
        <f>1/C147</f>
        <v>4.1666666666666664E-2</v>
      </c>
      <c r="H161" s="5"/>
      <c r="I161" s="5">
        <f>2/C147</f>
        <v>8.3333333333333329E-2</v>
      </c>
      <c r="J161" s="5"/>
      <c r="K161" s="5">
        <f>3/C147</f>
        <v>0.125</v>
      </c>
      <c r="L161" s="5"/>
      <c r="M161" s="5">
        <f>4/C147</f>
        <v>0.16666666666666666</v>
      </c>
      <c r="N161" s="5"/>
      <c r="O161" s="5">
        <f>5/C147</f>
        <v>0.20833333333333334</v>
      </c>
      <c r="P161" s="5"/>
      <c r="Q161" s="5">
        <f>6/C147</f>
        <v>0.25</v>
      </c>
      <c r="R161" s="5"/>
      <c r="S161" s="5">
        <f>7/C147</f>
        <v>0.29166666666666669</v>
      </c>
      <c r="T161" s="5"/>
      <c r="U161" s="5">
        <f>8/C147</f>
        <v>0.33333333333333331</v>
      </c>
      <c r="W161" s="5">
        <f>9/C147</f>
        <v>0.375</v>
      </c>
      <c r="X161" s="5"/>
      <c r="Y161" s="5">
        <f>10/C147</f>
        <v>0.41666666666666669</v>
      </c>
      <c r="Z161" s="5"/>
      <c r="AA161" s="5">
        <f>11/C147</f>
        <v>0.45833333333333331</v>
      </c>
      <c r="AB161" s="5"/>
      <c r="AC161" s="5">
        <f>12/C147</f>
        <v>0.5</v>
      </c>
      <c r="AD161" s="5"/>
      <c r="AE161" s="5">
        <f>13/C147</f>
        <v>0.54166666666666663</v>
      </c>
      <c r="AF161" s="5"/>
      <c r="AG161" s="5">
        <f>14/C147</f>
        <v>0.58333333333333337</v>
      </c>
      <c r="AH161" s="5"/>
      <c r="AI161" s="5">
        <f>15/C147</f>
        <v>0.625</v>
      </c>
      <c r="AJ161" s="5"/>
      <c r="AK161" s="5">
        <f>16/C147</f>
        <v>0.66666666666666663</v>
      </c>
      <c r="AL161" s="5"/>
      <c r="AM161" s="5">
        <f>17/C147</f>
        <v>0.70833333333333337</v>
      </c>
      <c r="AO161" s="5">
        <f>18/C147</f>
        <v>0.75</v>
      </c>
      <c r="AP161" s="5"/>
      <c r="AQ161" s="5">
        <f>19/C147</f>
        <v>0.79166666666666663</v>
      </c>
      <c r="AR161" s="5"/>
      <c r="AS161" s="5">
        <f>20/C147</f>
        <v>0.83333333333333337</v>
      </c>
      <c r="AT161" s="5"/>
      <c r="AU161" s="5">
        <f>21/C147</f>
        <v>0.875</v>
      </c>
      <c r="AV161" s="5"/>
      <c r="AW161" s="5">
        <f>22/C147</f>
        <v>0.91666666666666663</v>
      </c>
      <c r="AX161" s="5"/>
      <c r="AY161" s="5">
        <f>23/C147</f>
        <v>0.95833333333333337</v>
      </c>
      <c r="AZ161" s="5"/>
      <c r="BA161" s="5">
        <f>24/C147</f>
        <v>1</v>
      </c>
    </row>
    <row r="162" spans="2:56" x14ac:dyDescent="0.25">
      <c r="W162" s="5"/>
    </row>
    <row r="163" spans="2:56" x14ac:dyDescent="0.25">
      <c r="E163" s="5">
        <f>POWER(1-$C$159*E161,3)</f>
        <v>1</v>
      </c>
      <c r="F163" s="11"/>
      <c r="G163" s="5">
        <f>POWER(1-$C$159*G161,3)</f>
        <v>0.93879304108796291</v>
      </c>
      <c r="H163" s="11"/>
      <c r="I163" s="5">
        <f>POWER(1-$C$159*I161,3)</f>
        <v>0.88013599537037057</v>
      </c>
      <c r="J163" s="11"/>
      <c r="K163" s="5">
        <f>POWER(1-$C$159*K161,3)</f>
        <v>0.823974609375</v>
      </c>
      <c r="L163" s="11"/>
      <c r="M163" s="5">
        <f>POWER(1-$C$159*M161,3)</f>
        <v>0.77025462962962954</v>
      </c>
      <c r="N163" s="11"/>
      <c r="O163" s="5">
        <f>POWER(1-$C$159*O161,3)</f>
        <v>0.71892180266203709</v>
      </c>
      <c r="P163" s="11"/>
      <c r="Q163" s="5">
        <f>POWER(1-$C$159*Q161,3)</f>
        <v>0.669921875</v>
      </c>
      <c r="R163" s="11"/>
      <c r="S163" s="5">
        <f>POWER(1-$C$159*S161,3)</f>
        <v>0.62320059317129628</v>
      </c>
      <c r="T163" s="11"/>
      <c r="U163" s="5">
        <f>POWER(1-$C$159*U161,3)</f>
        <v>0.57870370370370383</v>
      </c>
      <c r="W163" s="5">
        <f>POWER(1-$C$159*W161,3)</f>
        <v>0.536376953125</v>
      </c>
      <c r="Y163" s="5">
        <f>POWER(1-$C$159*Y161,3)</f>
        <v>0.49616608796296291</v>
      </c>
      <c r="AA163" s="5">
        <f>POWER(1-$C$159*AA161,3)</f>
        <v>0.45801685474537041</v>
      </c>
      <c r="AC163" s="5">
        <f>POWER(1-$C$159*AC161,3)</f>
        <v>0.421875</v>
      </c>
      <c r="AE163" s="5">
        <f>POWER(1-$C$159*AE161,3)</f>
        <v>0.38768627025462976</v>
      </c>
      <c r="AG163" s="5">
        <f>POWER(1-$C$159*AG161,3)</f>
        <v>0.35539641203703698</v>
      </c>
      <c r="AI163" s="5">
        <f>POWER(1-$C$159*AI161,3)</f>
        <v>0.324951171875</v>
      </c>
      <c r="AK163" s="5">
        <f>POWER(1-$C$159*AK161,3)</f>
        <v>0.29629629629629639</v>
      </c>
      <c r="AM163" s="5">
        <f>POWER(1-$C$159*AM161,3)</f>
        <v>0.26937753182870361</v>
      </c>
      <c r="AO163" s="5">
        <f>POWER(1-$C$159*AO161,3)</f>
        <v>0.244140625</v>
      </c>
      <c r="AQ163" s="5">
        <f>POWER(1-$C$159*AQ161,3)</f>
        <v>0.22053132233796305</v>
      </c>
      <c r="AS163" s="5">
        <f>POWER(1-$C$159*AS161,3)</f>
        <v>0.19849537037037029</v>
      </c>
      <c r="AU163" s="5">
        <f>POWER(1-$C$159*AU161,3)</f>
        <v>0.177978515625</v>
      </c>
      <c r="AW163" s="5">
        <f>POWER(1-$C$159*AW161,3)</f>
        <v>0.15892650462962968</v>
      </c>
      <c r="AY163" s="5">
        <f>POWER(1-$C$159*AY161,3)</f>
        <v>0.14128508391203698</v>
      </c>
      <c r="BA163" s="5">
        <f>POWER(1-$C$159*BA161,3)</f>
        <v>0.125</v>
      </c>
    </row>
    <row r="164" spans="2:56" x14ac:dyDescent="0.25"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21"/>
      <c r="W164" s="5"/>
      <c r="X164" s="21"/>
      <c r="Y164" s="5"/>
      <c r="AA164" s="5"/>
      <c r="AC164" s="5"/>
      <c r="AE164" s="5"/>
      <c r="AG164" s="5"/>
      <c r="AI164" s="5"/>
      <c r="AK164" s="5"/>
      <c r="AM164" s="5"/>
      <c r="AO164" s="5"/>
      <c r="AQ164" s="5"/>
      <c r="AS164" s="5"/>
      <c r="AU164" s="5"/>
      <c r="AW164" s="5"/>
      <c r="AY164" s="5"/>
      <c r="BA164" s="5"/>
    </row>
    <row r="165" spans="2:56" x14ac:dyDescent="0.25">
      <c r="E165" s="5">
        <f>-3*$C$148*$C$159*POWER(1-$C$159*E161,2)</f>
        <v>-6.25E-2</v>
      </c>
      <c r="F165" s="5"/>
      <c r="G165" s="5">
        <f>-3*$C$148*$C$159*POWER(1-$C$159*G161,2)</f>
        <v>-5.9922960069444441E-2</v>
      </c>
      <c r="H165" s="5"/>
      <c r="I165" s="5">
        <f>-3*$C$148*$C$159*POWER(1-$C$159*I161,2)</f>
        <v>-5.7400173611111119E-2</v>
      </c>
      <c r="J165" s="5"/>
      <c r="K165" s="5">
        <f>-3*$C$148*$C$159*POWER(1-$C$159*K161,2)</f>
        <v>-5.4931640625E-2</v>
      </c>
      <c r="L165" s="5"/>
      <c r="M165" s="5">
        <f>-3*$C$148*$C$159*POWER(1-$C$159*M161,2)</f>
        <v>-5.2517361111111105E-2</v>
      </c>
      <c r="N165" s="5"/>
      <c r="O165" s="5">
        <f>-3*$C$148*$C$159*POWER(1-$C$159*O161,2)</f>
        <v>-5.0157335069444448E-2</v>
      </c>
      <c r="P165" s="5"/>
      <c r="Q165" s="5">
        <f>-3*$C$148*$C$159*POWER(1-$C$159*Q161,2)</f>
        <v>-4.78515625E-2</v>
      </c>
      <c r="R165" s="5"/>
      <c r="S165" s="5">
        <f>-3*$C$148*$C$159*POWER(1-$C$159*S161,2)</f>
        <v>-4.5600043402777776E-2</v>
      </c>
      <c r="T165" s="5"/>
      <c r="U165" s="5">
        <f>-3*$C$148*$C$159*POWER(1-$C$159*U161,2)</f>
        <v>-4.3402777777777783E-2</v>
      </c>
      <c r="V165" s="21"/>
      <c r="W165" s="5">
        <f>-3*$C$148*$C$159*POWER(1-$C$159*W161,2)</f>
        <v>-4.1259765625E-2</v>
      </c>
      <c r="X165" s="21"/>
      <c r="Y165" s="5">
        <f>-3*$C$148*$C$159*POWER(1-$C$159*Y161,2)</f>
        <v>-3.9171006944444441E-2</v>
      </c>
      <c r="AA165" s="5">
        <f>-3*$C$148*$C$159*POWER(1-$C$159*AA161,2)</f>
        <v>-3.7136501736111112E-2</v>
      </c>
      <c r="AC165" s="5">
        <f>-3*$C$148*$C$159*POWER(1-$C$159*AC161,2)</f>
        <v>-3.515625E-2</v>
      </c>
      <c r="AE165" s="5">
        <f>-3*$C$148*$C$159*POWER(1-$C$159*AE161,2)</f>
        <v>-3.3230251736111119E-2</v>
      </c>
      <c r="AG165" s="5">
        <f>-3*$C$148*$C$159*POWER(1-$C$159*AG161,2)</f>
        <v>-3.1358506944444441E-2</v>
      </c>
      <c r="AI165" s="5">
        <f>-3*$C$148*$C$159*POWER(1-$C$159*AI161,2)</f>
        <v>-2.9541015625E-2</v>
      </c>
      <c r="AK165" s="5">
        <f>-3*$C$148*$C$159*POWER(1-$C$159*AK161,2)</f>
        <v>-2.7777777777777783E-2</v>
      </c>
      <c r="AM165" s="5">
        <f>-3*$C$148*$C$159*POWER(1-$C$159*AM161,2)</f>
        <v>-2.6068793402777773E-2</v>
      </c>
      <c r="AO165" s="5">
        <f>-3*$C$148*$C$159*POWER(1-$C$159*AO161,2)</f>
        <v>-2.44140625E-2</v>
      </c>
      <c r="AQ165" s="5">
        <f>-3*$C$148*$C$159*POWER(1-$C$159*AQ161,2)</f>
        <v>-2.2813585069444451E-2</v>
      </c>
      <c r="AS165" s="5">
        <f>-3*$C$148*$C$159*POWER(1-$C$159*AS161,2)</f>
        <v>-2.1267361111111105E-2</v>
      </c>
      <c r="AU165" s="5">
        <f>-3*$C$148*$C$159*POWER(1-$C$159*AU161,2)</f>
        <v>-1.9775390625E-2</v>
      </c>
      <c r="AW165" s="5">
        <f>-3*$C$148*$C$159*POWER(1-$C$159*AW161,2)</f>
        <v>-1.8337673611111115E-2</v>
      </c>
      <c r="AY165" s="5">
        <f>-3*$C$148*$C$159*POWER(1-$C$159*AY161,2)</f>
        <v>-1.6954210069444441E-2</v>
      </c>
      <c r="BA165" s="5">
        <f>-3*$C$148*$C$159*POWER(1-$C$159*BA161,2)</f>
        <v>-1.5625E-2</v>
      </c>
    </row>
    <row r="166" spans="2:56" x14ac:dyDescent="0.25"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W166" s="11"/>
      <c r="Y166" s="11"/>
      <c r="AA166" s="11"/>
      <c r="AC166" s="11"/>
      <c r="AE166" s="11"/>
      <c r="AG166" s="11"/>
      <c r="AI166" s="11"/>
      <c r="AK166" s="11"/>
      <c r="AM166" s="11"/>
      <c r="AO166" s="11"/>
      <c r="AQ166" s="11"/>
      <c r="AS166" s="11"/>
      <c r="AU166" s="11"/>
      <c r="AW166" s="11"/>
      <c r="AY166" s="11"/>
      <c r="BA166" s="11"/>
    </row>
    <row r="167" spans="2:56" x14ac:dyDescent="0.25">
      <c r="E167" s="5">
        <f>1-$C$159*E161</f>
        <v>1</v>
      </c>
      <c r="F167" s="5"/>
      <c r="G167" s="5">
        <f>1-$C$159*G161</f>
        <v>0.97916666666666663</v>
      </c>
      <c r="H167" s="5"/>
      <c r="I167" s="5">
        <f>1-$C$159*I161</f>
        <v>0.95833333333333337</v>
      </c>
      <c r="J167" s="5"/>
      <c r="K167" s="5">
        <f>1-$C$159*K161</f>
        <v>0.9375</v>
      </c>
      <c r="L167" s="5"/>
      <c r="M167" s="5">
        <f>1-$C$159*M161</f>
        <v>0.91666666666666663</v>
      </c>
      <c r="N167" s="5"/>
      <c r="O167" s="5">
        <f>1-$C$159*O161</f>
        <v>0.89583333333333337</v>
      </c>
      <c r="P167" s="5"/>
      <c r="Q167" s="5">
        <f>1-$C$159*Q161</f>
        <v>0.875</v>
      </c>
      <c r="R167" s="5"/>
      <c r="S167" s="5">
        <f>1-$C$159*S161</f>
        <v>0.85416666666666663</v>
      </c>
      <c r="T167" s="5"/>
      <c r="U167" s="5">
        <f>1-$C$159*U161</f>
        <v>0.83333333333333337</v>
      </c>
      <c r="W167" s="5">
        <f>1-$C$159*W161</f>
        <v>0.8125</v>
      </c>
      <c r="Y167" s="5">
        <f>1-$C$159*Y161</f>
        <v>0.79166666666666663</v>
      </c>
      <c r="AA167" s="5">
        <f>1-$C$159*AA161</f>
        <v>0.77083333333333337</v>
      </c>
      <c r="AC167" s="5">
        <f>1-$C$159*AC161</f>
        <v>0.75</v>
      </c>
      <c r="AE167" s="5">
        <f>1-$C$159*AE161</f>
        <v>0.72916666666666674</v>
      </c>
      <c r="AG167" s="5">
        <f>1-$C$159*AG161</f>
        <v>0.70833333333333326</v>
      </c>
      <c r="AI167" s="5">
        <f>1-$C$159*AI161</f>
        <v>0.6875</v>
      </c>
      <c r="AK167" s="5">
        <f>1-$C$159*AK161</f>
        <v>0.66666666666666674</v>
      </c>
      <c r="AM167" s="5">
        <f>1-$C$159*AM161</f>
        <v>0.64583333333333326</v>
      </c>
      <c r="AO167" s="5">
        <f>1-$C$159*AO161</f>
        <v>0.625</v>
      </c>
      <c r="AQ167" s="5">
        <f>1-$C$159*AQ161</f>
        <v>0.60416666666666674</v>
      </c>
      <c r="AS167" s="5">
        <f>1-$C$159*AS161</f>
        <v>0.58333333333333326</v>
      </c>
      <c r="AU167" s="5">
        <f>1-$C$159*AU161</f>
        <v>0.5625</v>
      </c>
      <c r="AW167" s="5">
        <f>1-$C$159*AW161</f>
        <v>0.54166666666666674</v>
      </c>
      <c r="AY167" s="5">
        <f>1-$C$159*AY161</f>
        <v>0.52083333333333326</v>
      </c>
      <c r="BA167" s="5">
        <f>1-$C$159*BA161</f>
        <v>0.5</v>
      </c>
    </row>
    <row r="168" spans="2:56" x14ac:dyDescent="0.25">
      <c r="E168" s="5"/>
      <c r="F168" s="11"/>
      <c r="G168" s="5"/>
      <c r="H168" s="11"/>
      <c r="I168" s="5"/>
      <c r="J168" s="11"/>
      <c r="K168" s="5"/>
      <c r="L168" s="11"/>
      <c r="M168" s="5"/>
      <c r="N168" s="11"/>
      <c r="O168" s="5"/>
      <c r="P168" s="11"/>
      <c r="Q168" s="5"/>
      <c r="R168" s="11"/>
      <c r="S168" s="5"/>
      <c r="T168" s="11"/>
      <c r="U168" s="5"/>
      <c r="W168" s="5"/>
      <c r="Y168" s="5"/>
      <c r="AA168" s="5"/>
      <c r="AC168" s="5"/>
      <c r="AE168" s="5"/>
      <c r="AG168" s="5"/>
      <c r="AI168" s="5"/>
      <c r="AK168" s="5"/>
      <c r="AM168" s="5"/>
      <c r="AO168" s="5"/>
      <c r="AQ168" s="5"/>
      <c r="AS168" s="5"/>
      <c r="AU168" s="5"/>
      <c r="AW168" s="5"/>
      <c r="AY168" s="5"/>
      <c r="BA168" s="5"/>
    </row>
    <row r="169" spans="2:56" x14ac:dyDescent="0.25">
      <c r="E169" s="5">
        <f>-$C$148*$C$159</f>
        <v>-2.0833333333333332E-2</v>
      </c>
      <c r="F169" s="5"/>
      <c r="G169" s="5">
        <f>-$C$148*$C$159</f>
        <v>-2.0833333333333332E-2</v>
      </c>
      <c r="H169" s="5"/>
      <c r="I169" s="5">
        <f>-$C$148*$C$159</f>
        <v>-2.0833333333333332E-2</v>
      </c>
      <c r="J169" s="5"/>
      <c r="K169" s="5">
        <f>-$C$148*$C$159</f>
        <v>-2.0833333333333332E-2</v>
      </c>
      <c r="L169" s="5"/>
      <c r="M169" s="5">
        <f>-$C$148*$C$159</f>
        <v>-2.0833333333333332E-2</v>
      </c>
      <c r="N169" s="5"/>
      <c r="O169" s="5">
        <f>-$C$148*$C$159</f>
        <v>-2.0833333333333332E-2</v>
      </c>
      <c r="P169" s="5"/>
      <c r="Q169" s="5">
        <f>-$C$148*$C$159</f>
        <v>-2.0833333333333332E-2</v>
      </c>
      <c r="R169" s="5"/>
      <c r="S169" s="5">
        <f>-$C$148*$C$159</f>
        <v>-2.0833333333333332E-2</v>
      </c>
      <c r="T169" s="11"/>
      <c r="U169" s="5">
        <f>-$C$148*$C$159</f>
        <v>-2.0833333333333332E-2</v>
      </c>
      <c r="W169" s="5">
        <f>-$C$148*$C$159</f>
        <v>-2.0833333333333332E-2</v>
      </c>
      <c r="Y169" s="5">
        <f>-$C$148*$C$159</f>
        <v>-2.0833333333333332E-2</v>
      </c>
      <c r="AA169" s="5">
        <f>-$C$148*$C$159</f>
        <v>-2.0833333333333332E-2</v>
      </c>
      <c r="AC169" s="5">
        <f>-$C$148*$C$159</f>
        <v>-2.0833333333333332E-2</v>
      </c>
      <c r="AE169" s="5">
        <f>-$C$148*$C$159</f>
        <v>-2.0833333333333332E-2</v>
      </c>
      <c r="AG169" s="5">
        <f>-$C$148*$C$159</f>
        <v>-2.0833333333333332E-2</v>
      </c>
      <c r="AI169" s="5">
        <f>-$C$148*$C$159</f>
        <v>-2.0833333333333332E-2</v>
      </c>
      <c r="AK169" s="5">
        <f>-$C$148*$C$159</f>
        <v>-2.0833333333333332E-2</v>
      </c>
      <c r="AM169" s="5">
        <f>-$C$148*$C$159</f>
        <v>-2.0833333333333332E-2</v>
      </c>
      <c r="AO169" s="5">
        <f>-$C$148*$C$159</f>
        <v>-2.0833333333333332E-2</v>
      </c>
      <c r="AQ169" s="5">
        <f>-$C$148*$C$159</f>
        <v>-2.0833333333333332E-2</v>
      </c>
      <c r="AS169" s="5">
        <f>-$C$148*$C$159</f>
        <v>-2.0833333333333332E-2</v>
      </c>
      <c r="AU169" s="5">
        <f>-$C$148*$C$159</f>
        <v>-2.0833333333333332E-2</v>
      </c>
      <c r="AW169" s="5">
        <f>-$C$148*$C$159</f>
        <v>-2.0833333333333332E-2</v>
      </c>
      <c r="AY169" s="5">
        <f>-$C$148*$C$159</f>
        <v>-2.0833333333333332E-2</v>
      </c>
      <c r="BA169" s="5">
        <f>-$C$148*$C$159</f>
        <v>-2.0833333333333332E-2</v>
      </c>
    </row>
    <row r="170" spans="2:56" x14ac:dyDescent="0.25">
      <c r="E170" s="21"/>
      <c r="G170" s="21"/>
      <c r="I170" s="21"/>
      <c r="K170" s="21"/>
      <c r="M170" s="21"/>
      <c r="O170" s="21"/>
      <c r="Q170" s="21"/>
      <c r="S170" s="21"/>
      <c r="U170" s="5"/>
      <c r="W170" s="5"/>
    </row>
    <row r="171" spans="2:56" x14ac:dyDescent="0.25">
      <c r="E171" s="21"/>
      <c r="G171" s="21"/>
      <c r="I171" s="21"/>
      <c r="K171" s="21"/>
      <c r="M171" s="21"/>
      <c r="O171" s="21"/>
      <c r="Q171" s="21"/>
      <c r="S171" s="21"/>
      <c r="U171" s="5"/>
    </row>
    <row r="172" spans="2:56" x14ac:dyDescent="0.25">
      <c r="C172" s="10" t="s">
        <v>0</v>
      </c>
      <c r="D172" s="10" t="s">
        <v>61</v>
      </c>
      <c r="E172" s="10" t="s">
        <v>1</v>
      </c>
      <c r="F172" s="10" t="s">
        <v>62</v>
      </c>
      <c r="G172" s="10" t="s">
        <v>2</v>
      </c>
      <c r="H172" s="10" t="s">
        <v>63</v>
      </c>
      <c r="I172" s="10" t="s">
        <v>3</v>
      </c>
      <c r="J172" s="10" t="s">
        <v>64</v>
      </c>
      <c r="K172" s="10" t="s">
        <v>4</v>
      </c>
      <c r="L172" s="10" t="s">
        <v>65</v>
      </c>
      <c r="M172" s="10" t="s">
        <v>5</v>
      </c>
      <c r="N172" s="10" t="s">
        <v>66</v>
      </c>
      <c r="O172" s="10" t="s">
        <v>6</v>
      </c>
      <c r="P172" s="10" t="s">
        <v>67</v>
      </c>
      <c r="Q172" s="10" t="s">
        <v>7</v>
      </c>
      <c r="R172" s="10" t="s">
        <v>68</v>
      </c>
      <c r="S172" s="10" t="s">
        <v>8</v>
      </c>
      <c r="T172" s="10" t="s">
        <v>69</v>
      </c>
      <c r="U172" s="10" t="s">
        <v>9</v>
      </c>
      <c r="V172" s="10" t="s">
        <v>70</v>
      </c>
      <c r="W172" s="10" t="s">
        <v>10</v>
      </c>
      <c r="X172" s="10" t="s">
        <v>71</v>
      </c>
      <c r="Y172" s="10" t="s">
        <v>11</v>
      </c>
      <c r="Z172" s="10" t="s">
        <v>72</v>
      </c>
      <c r="AA172" s="10" t="s">
        <v>12</v>
      </c>
      <c r="AB172" s="10" t="s">
        <v>73</v>
      </c>
      <c r="AC172" s="10" t="s">
        <v>13</v>
      </c>
      <c r="AD172" s="10" t="s">
        <v>74</v>
      </c>
      <c r="AE172" s="10" t="s">
        <v>14</v>
      </c>
      <c r="AF172" s="10" t="s">
        <v>75</v>
      </c>
      <c r="AG172" s="10" t="s">
        <v>45</v>
      </c>
      <c r="AH172" s="10" t="s">
        <v>76</v>
      </c>
      <c r="AI172" s="10" t="s">
        <v>46</v>
      </c>
      <c r="AJ172" s="10" t="s">
        <v>77</v>
      </c>
      <c r="AK172" s="10" t="s">
        <v>47</v>
      </c>
      <c r="AL172" s="10" t="s">
        <v>78</v>
      </c>
      <c r="AM172" s="10" t="s">
        <v>48</v>
      </c>
      <c r="AN172" s="10" t="s">
        <v>79</v>
      </c>
      <c r="AO172" s="10" t="s">
        <v>80</v>
      </c>
      <c r="AP172" s="10" t="s">
        <v>81</v>
      </c>
      <c r="AQ172" s="10" t="s">
        <v>82</v>
      </c>
      <c r="AR172" s="10" t="s">
        <v>83</v>
      </c>
      <c r="AS172" s="10" t="s">
        <v>84</v>
      </c>
      <c r="AT172" s="10" t="s">
        <v>85</v>
      </c>
      <c r="AU172" s="10" t="s">
        <v>86</v>
      </c>
      <c r="AV172" s="10" t="s">
        <v>87</v>
      </c>
      <c r="AW172" s="10" t="s">
        <v>88</v>
      </c>
      <c r="AX172" s="10" t="s">
        <v>89</v>
      </c>
      <c r="AY172" s="10" t="s">
        <v>90</v>
      </c>
      <c r="AZ172" s="10" t="s">
        <v>91</v>
      </c>
      <c r="BA172" s="10" t="s">
        <v>92</v>
      </c>
      <c r="BB172" s="10" t="s">
        <v>93</v>
      </c>
      <c r="BC172" s="10" t="s">
        <v>94</v>
      </c>
      <c r="BD172" s="10" t="s">
        <v>95</v>
      </c>
    </row>
    <row r="173" spans="2:56" x14ac:dyDescent="0.25">
      <c r="B173" s="1" t="s">
        <v>19</v>
      </c>
      <c r="C173" s="5">
        <f>-E169*$C$153/2+E167*$C$153</f>
        <v>5.6224218008072167E-2</v>
      </c>
      <c r="D173" s="5">
        <f>E167*$C$153/2</f>
        <v>2.7822293447293443E-2</v>
      </c>
      <c r="E173" s="5">
        <f>-2*E167*$C$153+E167*$C$157</f>
        <v>-0.11085230240543265</v>
      </c>
      <c r="F173" s="5">
        <f>-E169*$C$153</f>
        <v>1.1592622269705601E-3</v>
      </c>
      <c r="G173" s="5">
        <f>E169*$C$153/2+E167*$C$153</f>
        <v>5.5064955781101606E-2</v>
      </c>
      <c r="H173" s="5">
        <f>-E167*$C$153/2</f>
        <v>-2.7822293447293443E-2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</row>
    <row r="174" spans="2:56" x14ac:dyDescent="0.25">
      <c r="B174" s="1" t="s">
        <v>20</v>
      </c>
      <c r="C174" s="5">
        <f>-E167*$C$153/2</f>
        <v>-2.7822293447293443E-2</v>
      </c>
      <c r="D174" s="5">
        <f>E163-E165/2</f>
        <v>1.03125</v>
      </c>
      <c r="E174" s="5">
        <v>0</v>
      </c>
      <c r="F174" s="5">
        <f>-2*E163-E167*$C$153+$C$151*E163*$E$157</f>
        <v>-2.0531282077242379</v>
      </c>
      <c r="G174" s="5">
        <f>E167*$C$153/2</f>
        <v>2.7822293447293443E-2</v>
      </c>
      <c r="H174" s="5">
        <f>E163+E165/2</f>
        <v>0.96875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5">
        <v>0</v>
      </c>
      <c r="BD174" s="5">
        <v>0</v>
      </c>
    </row>
    <row r="175" spans="2:56" x14ac:dyDescent="0.25">
      <c r="B175" s="1" t="s">
        <v>21</v>
      </c>
      <c r="C175" s="5">
        <v>0</v>
      </c>
      <c r="D175" s="5">
        <v>0</v>
      </c>
      <c r="E175" s="5">
        <f>-G169*$C$153/2+G167*$C$153</f>
        <v>5.5064955781101606E-2</v>
      </c>
      <c r="F175" s="5">
        <f>G167*$C$153/2</f>
        <v>2.7242662333808162E-2</v>
      </c>
      <c r="G175" s="5">
        <f>-2*G167*$C$153+G167*$C$157</f>
        <v>-0.10854287943865279</v>
      </c>
      <c r="H175" s="5">
        <f>-G169*$C$153</f>
        <v>1.1592622269705601E-3</v>
      </c>
      <c r="I175" s="5">
        <f>G169*$C$153/2+G167*$C$153</f>
        <v>5.3905693554131044E-2</v>
      </c>
      <c r="J175" s="5">
        <f>-G167*$C$153/2</f>
        <v>-2.7242662333808162E-2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</row>
    <row r="176" spans="2:56" x14ac:dyDescent="0.25">
      <c r="B176" s="1" t="s">
        <v>22</v>
      </c>
      <c r="C176" s="5">
        <v>0</v>
      </c>
      <c r="D176" s="5">
        <v>0</v>
      </c>
      <c r="E176" s="5">
        <f>-G167*$C$153/2</f>
        <v>-2.7242662333808162E-2</v>
      </c>
      <c r="F176" s="5">
        <f>G163-G165/2</f>
        <v>0.96875452112268512</v>
      </c>
      <c r="G176" s="5">
        <v>0</v>
      </c>
      <c r="H176" s="5">
        <f>-2*G163-G167*$C$153+$C$151*G163*$E$157</f>
        <v>-1.9297090475896799</v>
      </c>
      <c r="I176" s="5">
        <f>G167*$C$153/2</f>
        <v>2.7242662333808162E-2</v>
      </c>
      <c r="J176" s="5">
        <f>G163+G165/2</f>
        <v>0.9088315610532407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5">
        <v>0</v>
      </c>
      <c r="BD176" s="5">
        <v>0</v>
      </c>
    </row>
    <row r="177" spans="2:56" x14ac:dyDescent="0.25">
      <c r="B177" s="1" t="s">
        <v>23</v>
      </c>
      <c r="C177" s="5">
        <v>0</v>
      </c>
      <c r="D177" s="5">
        <v>0</v>
      </c>
      <c r="E177" s="5">
        <v>0</v>
      </c>
      <c r="F177" s="5">
        <v>0</v>
      </c>
      <c r="G177" s="5">
        <f>-I169*$C$153/2+I167*$C$153</f>
        <v>5.3905693554131051E-2</v>
      </c>
      <c r="H177" s="5">
        <f>I167*$C$153/2</f>
        <v>2.6663031220322885E-2</v>
      </c>
      <c r="I177" s="5">
        <f>-2*I167*$C$153+I167*$C$157</f>
        <v>-0.10623345647187296</v>
      </c>
      <c r="J177" s="5">
        <f>-I169*$C$153</f>
        <v>1.1592622269705601E-3</v>
      </c>
      <c r="K177" s="5">
        <f>I169*$C$153/2+I167*$C$153</f>
        <v>5.274643132716049E-2</v>
      </c>
      <c r="L177" s="5">
        <f>-I167*$C$153/2</f>
        <v>-2.6663031220322885E-2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5">
        <v>0</v>
      </c>
      <c r="AD177" s="5">
        <v>0</v>
      </c>
      <c r="AE177" s="5">
        <v>0</v>
      </c>
      <c r="AF177" s="5">
        <v>0</v>
      </c>
      <c r="AG177" s="5">
        <v>0</v>
      </c>
      <c r="AH177" s="5">
        <v>0</v>
      </c>
      <c r="AI177" s="5">
        <v>0</v>
      </c>
      <c r="AJ177" s="5">
        <v>0</v>
      </c>
      <c r="AK177" s="5">
        <v>0</v>
      </c>
      <c r="AL177" s="5">
        <v>0</v>
      </c>
      <c r="AM177" s="5">
        <v>0</v>
      </c>
      <c r="AN177" s="5">
        <v>0</v>
      </c>
      <c r="AO177" s="5">
        <v>0</v>
      </c>
      <c r="AP177" s="5">
        <v>0</v>
      </c>
      <c r="AQ177" s="5">
        <v>0</v>
      </c>
      <c r="AR177" s="5">
        <v>0</v>
      </c>
      <c r="AS177" s="5">
        <v>0</v>
      </c>
      <c r="AT177" s="5">
        <v>0</v>
      </c>
      <c r="AU177" s="5">
        <v>0</v>
      </c>
      <c r="AV177" s="5">
        <v>0</v>
      </c>
      <c r="AW177" s="5">
        <v>0</v>
      </c>
      <c r="AX177" s="5">
        <v>0</v>
      </c>
      <c r="AY177" s="5">
        <v>0</v>
      </c>
      <c r="AZ177" s="5">
        <v>0</v>
      </c>
      <c r="BA177" s="5">
        <v>0</v>
      </c>
      <c r="BB177" s="5">
        <v>0</v>
      </c>
      <c r="BC177" s="5">
        <v>0</v>
      </c>
      <c r="BD177" s="5">
        <v>0</v>
      </c>
    </row>
    <row r="178" spans="2:56" x14ac:dyDescent="0.25">
      <c r="B178" s="1" t="s">
        <v>24</v>
      </c>
      <c r="C178" s="5">
        <v>0</v>
      </c>
      <c r="D178" s="5">
        <v>0</v>
      </c>
      <c r="E178" s="5">
        <v>0</v>
      </c>
      <c r="F178" s="5">
        <v>0</v>
      </c>
      <c r="G178" s="5">
        <f>-I167*$C$153/2</f>
        <v>-2.6663031220322885E-2</v>
      </c>
      <c r="H178" s="5">
        <f>I163-I165/2</f>
        <v>0.90883608217592615</v>
      </c>
      <c r="I178" s="5">
        <v>0</v>
      </c>
      <c r="J178" s="5">
        <f>-2*I163-I167*$C$153+$C$151*I163*$E$157</f>
        <v>-1.8113832972955626</v>
      </c>
      <c r="K178" s="5">
        <f>I167*$C$153/2</f>
        <v>2.6663031220322885E-2</v>
      </c>
      <c r="L178" s="5">
        <f>I163+I165/2</f>
        <v>0.85143590856481499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5">
        <v>0</v>
      </c>
      <c r="BD178" s="5">
        <v>0</v>
      </c>
    </row>
    <row r="179" spans="2:56" x14ac:dyDescent="0.25">
      <c r="B179" s="1" t="s">
        <v>25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f>-K169*$C$153/2+K167*$C$153</f>
        <v>5.274643132716049E-2</v>
      </c>
      <c r="J179" s="5">
        <f>K167*$C$153/2</f>
        <v>2.6083400106837604E-2</v>
      </c>
      <c r="K179" s="5">
        <f>-2*K167*$C$153+K167*$C$157</f>
        <v>-0.10392403350509311</v>
      </c>
      <c r="L179" s="5">
        <f>-K169*$C$153</f>
        <v>1.1592622269705601E-3</v>
      </c>
      <c r="M179" s="5">
        <f>K169*$C$153/2+K167*$C$153</f>
        <v>5.1587169100189928E-2</v>
      </c>
      <c r="N179" s="5">
        <f>-K167*$C$153/2</f>
        <v>-2.6083400106837604E-2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5">
        <v>0</v>
      </c>
      <c r="BD179" s="5">
        <v>0</v>
      </c>
    </row>
    <row r="180" spans="2:56" x14ac:dyDescent="0.25">
      <c r="B180" s="1" t="s">
        <v>26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f>-K167*$C$153/2</f>
        <v>-2.6083400106837604E-2</v>
      </c>
      <c r="J180" s="5">
        <f>K163-K165/2</f>
        <v>0.8514404296875</v>
      </c>
      <c r="K180" s="5">
        <v>0</v>
      </c>
      <c r="L180" s="5">
        <f>-2*K163-K167*$C$153+$C$151*K163*$E$157</f>
        <v>-1.6980425864197477</v>
      </c>
      <c r="M180" s="5">
        <f>K167*$C$153/2</f>
        <v>2.6083400106837604E-2</v>
      </c>
      <c r="N180" s="5">
        <f>K163+K165/2</f>
        <v>0.7965087890625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5">
        <v>0</v>
      </c>
      <c r="BD180" s="5">
        <v>0</v>
      </c>
    </row>
    <row r="181" spans="2:56" x14ac:dyDescent="0.25">
      <c r="B181" s="1" t="s">
        <v>27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f>-M169*$C$153/2+M167*$C$153</f>
        <v>5.1587169100189928E-2</v>
      </c>
      <c r="L181" s="5">
        <f>M167*$C$153/2</f>
        <v>2.5503768993352324E-2</v>
      </c>
      <c r="M181" s="5">
        <f>-2*M167*$C$153+M167*$C$157</f>
        <v>-0.10161461053831326</v>
      </c>
      <c r="N181" s="5">
        <f>-M169*$C$153</f>
        <v>1.1592622269705601E-3</v>
      </c>
      <c r="O181" s="5">
        <f>M169*$C$153/2+M167*$C$153</f>
        <v>5.0427906873219366E-2</v>
      </c>
      <c r="P181" s="5">
        <f>-M167*$C$153/2</f>
        <v>-2.5503768993352324E-2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</row>
    <row r="182" spans="2:56" x14ac:dyDescent="0.25">
      <c r="B182" s="1" t="s">
        <v>28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f>-M167*$C$153/2</f>
        <v>-2.5503768993352324E-2</v>
      </c>
      <c r="L182" s="5">
        <f>M163-M165/2</f>
        <v>0.79651331018518512</v>
      </c>
      <c r="M182" s="5">
        <v>0</v>
      </c>
      <c r="N182" s="5">
        <f>-2*M163-M167*$C$153+$C$151*M163*$E$157</f>
        <v>-1.5895785445400987</v>
      </c>
      <c r="O182" s="5">
        <f>M167*$C$153/2</f>
        <v>2.5503768993352324E-2</v>
      </c>
      <c r="P182" s="5">
        <f>M163+M165/2</f>
        <v>0.74399594907407396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</row>
    <row r="183" spans="2:56" x14ac:dyDescent="0.25">
      <c r="B183" s="1" t="s">
        <v>29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f>-O169*$C$153/2+O167*$C$153</f>
        <v>5.0427906873219366E-2</v>
      </c>
      <c r="N183" s="5">
        <f>O167*$C$153/2</f>
        <v>2.4924137879867043E-2</v>
      </c>
      <c r="O183" s="5">
        <f>-2*O167*$C$153+O167*$C$157</f>
        <v>-9.9305187571533407E-2</v>
      </c>
      <c r="P183" s="5">
        <f>-O169*$C$153</f>
        <v>1.1592622269705601E-3</v>
      </c>
      <c r="Q183" s="5">
        <f>O169*$C$153/2+O167*$C$153</f>
        <v>4.9268644646248805E-2</v>
      </c>
      <c r="R183" s="5">
        <f>-O167*$C$153/2</f>
        <v>-2.4924137879867043E-2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</row>
    <row r="184" spans="2:56" x14ac:dyDescent="0.25">
      <c r="B184" s="1" t="s">
        <v>30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f>-O167*$C$153/2</f>
        <v>-2.4924137879867043E-2</v>
      </c>
      <c r="N184" s="5">
        <f>O163-O165/2</f>
        <v>0.7440004701967593</v>
      </c>
      <c r="O184" s="5">
        <v>0</v>
      </c>
      <c r="P184" s="5">
        <f>-2*O163-O167*$C$153+$C$151*O163*$E$157</f>
        <v>-1.4858828012344798</v>
      </c>
      <c r="Q184" s="5">
        <f>O167*$C$153/2</f>
        <v>2.4924137879867043E-2</v>
      </c>
      <c r="R184" s="5">
        <f>O163+O165/2</f>
        <v>0.69384313512731488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</row>
    <row r="185" spans="2:56" x14ac:dyDescent="0.25">
      <c r="B185" s="1" t="s">
        <v>31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f>-Q169*$C$153/2+Q167*$C$153</f>
        <v>4.9268644646248805E-2</v>
      </c>
      <c r="P185" s="5">
        <f>Q167*$C$153/2</f>
        <v>2.4344506766381762E-2</v>
      </c>
      <c r="Q185" s="5">
        <f>-2*Q167*$C$153+Q167*$C$157</f>
        <v>-9.6995764604753565E-2</v>
      </c>
      <c r="R185" s="5">
        <f>-Q169*$C$153</f>
        <v>1.1592622269705601E-3</v>
      </c>
      <c r="S185" s="5">
        <f>Q169*$C$153/2+Q167*$C$153</f>
        <v>4.8109382419278243E-2</v>
      </c>
      <c r="T185" s="5">
        <f>-Q167*$C$153/2</f>
        <v>-2.4344506766381762E-2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</row>
    <row r="186" spans="2:56" x14ac:dyDescent="0.25">
      <c r="B186" s="1" t="s">
        <v>32</v>
      </c>
      <c r="C186" s="5">
        <v>0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f>-Q167*$C$153/2</f>
        <v>-2.4344506766381762E-2</v>
      </c>
      <c r="P186" s="5">
        <f>Q163-Q165/2</f>
        <v>0.69384765625</v>
      </c>
      <c r="Q186" s="5">
        <v>0</v>
      </c>
      <c r="R186" s="5">
        <f>-2*Q163-Q167*$C$153+$C$151*Q163*$E$157</f>
        <v>-1.3868469860807524</v>
      </c>
      <c r="S186" s="5">
        <f>Q167*$C$153/2</f>
        <v>2.4344506766381762E-2</v>
      </c>
      <c r="T186" s="5">
        <f>Q163+Q165/2</f>
        <v>0.64599609375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</row>
    <row r="187" spans="2:56" x14ac:dyDescent="0.25">
      <c r="B187" s="1" t="s">
        <v>33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f>-S169*$C$153/2+S167*$C$153</f>
        <v>4.8109382419278243E-2</v>
      </c>
      <c r="R187" s="5">
        <f>S167*$C$153/2</f>
        <v>2.3764875652896481E-2</v>
      </c>
      <c r="S187" s="5">
        <f>-2*S167*$C$153+S167*$C$157</f>
        <v>-9.4686341637973709E-2</v>
      </c>
      <c r="T187" s="5">
        <f>-S169*$C$153</f>
        <v>1.1592622269705601E-3</v>
      </c>
      <c r="U187" s="5">
        <f>S169*$C$153/2+S167*$C$153</f>
        <v>4.6950120192307682E-2</v>
      </c>
      <c r="V187" s="5">
        <f>-S167*$C$153/2</f>
        <v>-2.3764875652896481E-2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</row>
    <row r="188" spans="2:56" x14ac:dyDescent="0.25">
      <c r="B188" s="1" t="s">
        <v>34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f>-S167*$C$153/2</f>
        <v>-2.3764875652896481E-2</v>
      </c>
      <c r="R188" s="5">
        <f>S163-S165/2</f>
        <v>0.64600061487268512</v>
      </c>
      <c r="S188" s="5">
        <v>0</v>
      </c>
      <c r="T188" s="5">
        <f>-2*S163-S167*$C$153+$C$151*S163*$E$157</f>
        <v>-1.2923627286567803</v>
      </c>
      <c r="U188" s="5">
        <f>S167*$C$153/2</f>
        <v>2.3764875652896481E-2</v>
      </c>
      <c r="V188" s="5">
        <f>S163+S165/2</f>
        <v>0.60040057146990744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</row>
    <row r="189" spans="2:56" x14ac:dyDescent="0.25">
      <c r="B189" s="1" t="s">
        <v>35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f>-U169*$C$153/2+U167*$C$153</f>
        <v>4.6950120192307689E-2</v>
      </c>
      <c r="T189" s="5">
        <f>U167*$C$153/2</f>
        <v>2.3185244539411204E-2</v>
      </c>
      <c r="U189" s="5">
        <f>-2*U167*$C$153+U167*$C$157</f>
        <v>-9.2376918671193867E-2</v>
      </c>
      <c r="V189" s="5">
        <f>-U169*$C$153</f>
        <v>1.1592622269705601E-3</v>
      </c>
      <c r="W189" s="5">
        <f>U169*$C$153/2+U167*$C$153</f>
        <v>4.5790857965337127E-2</v>
      </c>
      <c r="X189" s="5">
        <f>-U167*$C$153/2</f>
        <v>-2.3185244539411204E-2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</row>
    <row r="190" spans="2:56" x14ac:dyDescent="0.25">
      <c r="B190" s="1" t="s">
        <v>36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f>-U167*$C$153/2</f>
        <v>-2.3185244539411204E-2</v>
      </c>
      <c r="T190" s="5">
        <f>U163-U165/2</f>
        <v>0.60040509259259267</v>
      </c>
      <c r="U190" s="5">
        <v>0</v>
      </c>
      <c r="V190" s="5">
        <f>-2*U163-U167*$C$153+$C$151*U163*$E$157</f>
        <v>-1.2023216585404262</v>
      </c>
      <c r="W190" s="5">
        <f>U167*$C$153/2</f>
        <v>2.3185244539411204E-2</v>
      </c>
      <c r="X190" s="5">
        <f>U163+U165/2</f>
        <v>0.55700231481481499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</row>
    <row r="191" spans="2:56" x14ac:dyDescent="0.25">
      <c r="B191" s="1" t="s">
        <v>37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f>-W169*$C$153/2+W167*$C$153</f>
        <v>4.5790857965337127E-2</v>
      </c>
      <c r="V191" s="5">
        <f>W167*$C$153/2</f>
        <v>2.2605613425925923E-2</v>
      </c>
      <c r="W191" s="5">
        <f>-2*W167*$C$153+W167*$C$157</f>
        <v>-9.0067495704414025E-2</v>
      </c>
      <c r="X191" s="5">
        <f>-W169*$C$153</f>
        <v>1.1592622269705601E-3</v>
      </c>
      <c r="Y191" s="5">
        <f>W169*$C$153/2+W167*$C$153</f>
        <v>4.4631595738366565E-2</v>
      </c>
      <c r="Z191" s="5">
        <f>-W167*$C$153/2</f>
        <v>-2.2605613425925923E-2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</row>
    <row r="192" spans="2:56" x14ac:dyDescent="0.25">
      <c r="B192" s="1" t="s">
        <v>38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f>-W167*$C$153/2</f>
        <v>-2.2605613425925923E-2</v>
      </c>
      <c r="V192" s="5">
        <f>W163-W165/2</f>
        <v>0.5570068359375</v>
      </c>
      <c r="W192" s="5">
        <v>0</v>
      </c>
      <c r="X192" s="5">
        <f>-2*W163-W167*$C$153+$C$151*W163*$E$157</f>
        <v>-1.1166154053095529</v>
      </c>
      <c r="Y192" s="5">
        <f>W167*$C$153/2</f>
        <v>2.2605613425925923E-2</v>
      </c>
      <c r="Z192" s="5">
        <f>W163+W165/2</f>
        <v>0.5157470703125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</row>
    <row r="193" spans="2:56" x14ac:dyDescent="0.25">
      <c r="B193" s="1" t="s">
        <v>39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f>-Y169*$C$153/2+Y167*$C$153</f>
        <v>4.4631595738366565E-2</v>
      </c>
      <c r="X193" s="5">
        <f>Y167*$C$153/2</f>
        <v>2.2025982312440642E-2</v>
      </c>
      <c r="Y193" s="5">
        <f>-2*Y167*$C$153+Y167*$C$157</f>
        <v>-8.7758072737634168E-2</v>
      </c>
      <c r="Z193" s="5">
        <f>-Y169*$C$153</f>
        <v>1.1592622269705601E-3</v>
      </c>
      <c r="AA193" s="5">
        <f>Y169*$C$153/2+Y167*$C$153</f>
        <v>4.3472333511396004E-2</v>
      </c>
      <c r="AB193" s="5">
        <f>-Y167*$C$153/2</f>
        <v>-2.2025982312440642E-2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5">
        <v>0</v>
      </c>
      <c r="BD193" s="5">
        <v>0</v>
      </c>
    </row>
    <row r="194" spans="2:56" x14ac:dyDescent="0.25">
      <c r="B194" s="1" t="s">
        <v>40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f>-Y167*$C$153/2</f>
        <v>-2.2025982312440642E-2</v>
      </c>
      <c r="X194" s="5">
        <f>Y163-Y165/2</f>
        <v>0.51575159143518512</v>
      </c>
      <c r="Y194" s="5">
        <v>0</v>
      </c>
      <c r="Z194" s="5">
        <f>-2*Y163-Y167*$C$153+$C$151*Y163*$E$157</f>
        <v>-1.0351355985420236</v>
      </c>
      <c r="AA194" s="5">
        <f>Y167*$C$153/2</f>
        <v>2.2025982312440642E-2</v>
      </c>
      <c r="AB194" s="5">
        <f>Y163+Y165/2</f>
        <v>0.4765805844907407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</row>
    <row r="195" spans="2:56" x14ac:dyDescent="0.25">
      <c r="B195" s="1" t="s">
        <v>41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f>-AA169*$C$153/2+AA167*$C$153</f>
        <v>4.3472333511396011E-2</v>
      </c>
      <c r="Z195" s="5">
        <f>AA167*$C$153/2</f>
        <v>2.1446351198955365E-2</v>
      </c>
      <c r="AA195" s="5">
        <f>-2*AA167*$C$153+AA167*$C$157</f>
        <v>-8.544864977085434E-2</v>
      </c>
      <c r="AB195" s="5">
        <f>-AA169*$C$153</f>
        <v>1.1592622269705601E-3</v>
      </c>
      <c r="AC195" s="5">
        <f>AA169*$C$153/2+AA167*$C$153</f>
        <v>4.2313071284425449E-2</v>
      </c>
      <c r="AD195" s="5">
        <f>-AA167*$C$153/2</f>
        <v>-2.1446351198955365E-2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5">
        <v>0</v>
      </c>
      <c r="BD195" s="5">
        <v>0</v>
      </c>
    </row>
    <row r="196" spans="2:56" x14ac:dyDescent="0.25">
      <c r="B196" s="1" t="s">
        <v>42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f>-AA167*$C$153/2</f>
        <v>-2.1446351198955365E-2</v>
      </c>
      <c r="Z196" s="5">
        <f>AA163-AA165/2</f>
        <v>0.47658510561342599</v>
      </c>
      <c r="AA196" s="5">
        <v>0</v>
      </c>
      <c r="AB196" s="5">
        <f>-2*AA163-AA167*$C$153+$C$151*AA163*$E$157</f>
        <v>-0.95777386781570162</v>
      </c>
      <c r="AC196" s="5">
        <f>AA167*$C$153/2</f>
        <v>2.1446351198955365E-2</v>
      </c>
      <c r="AD196" s="5">
        <f>AA163+AA165/2</f>
        <v>0.43944860387731483</v>
      </c>
      <c r="AE196" s="5">
        <v>0</v>
      </c>
      <c r="AF196" s="5">
        <v>0</v>
      </c>
      <c r="AG196" s="5">
        <v>0</v>
      </c>
      <c r="AH196" s="5">
        <v>0</v>
      </c>
      <c r="AI196" s="5">
        <v>0</v>
      </c>
      <c r="AJ196" s="5">
        <v>0</v>
      </c>
      <c r="AK196" s="5">
        <v>0</v>
      </c>
      <c r="AL196" s="5">
        <v>0</v>
      </c>
      <c r="AM196" s="5">
        <v>0</v>
      </c>
      <c r="AN196" s="5">
        <v>0</v>
      </c>
      <c r="AO196" s="5">
        <v>0</v>
      </c>
      <c r="AP196" s="5">
        <v>0</v>
      </c>
      <c r="AQ196" s="5">
        <v>0</v>
      </c>
      <c r="AR196" s="5">
        <v>0</v>
      </c>
      <c r="AS196" s="5">
        <v>0</v>
      </c>
      <c r="AT196" s="5">
        <v>0</v>
      </c>
      <c r="AU196" s="5">
        <v>0</v>
      </c>
      <c r="AV196" s="5">
        <v>0</v>
      </c>
      <c r="AW196" s="5">
        <v>0</v>
      </c>
      <c r="AX196" s="5">
        <v>0</v>
      </c>
      <c r="AY196" s="5">
        <v>0</v>
      </c>
      <c r="AZ196" s="5">
        <v>0</v>
      </c>
      <c r="BA196" s="5">
        <v>0</v>
      </c>
      <c r="BB196" s="5">
        <v>0</v>
      </c>
      <c r="BC196" s="5">
        <v>0</v>
      </c>
      <c r="BD196" s="5">
        <v>0</v>
      </c>
    </row>
    <row r="197" spans="2:56" x14ac:dyDescent="0.25">
      <c r="B197" s="1" t="s">
        <v>43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f>-AC169*$C$153/2+AC167*$C$153</f>
        <v>4.2313071284425442E-2</v>
      </c>
      <c r="AB197" s="5">
        <f>AC167*$C$153/2</f>
        <v>2.0866720085470081E-2</v>
      </c>
      <c r="AC197" s="5">
        <f>-2*AC167*$C$153+AC167*$C$157</f>
        <v>-8.313922680407447E-2</v>
      </c>
      <c r="AD197" s="5">
        <f>-AC169*$C$153</f>
        <v>1.1592622269705601E-3</v>
      </c>
      <c r="AE197" s="5">
        <f>AC169*$C$153/2+AC167*$C$153</f>
        <v>4.1153809057454881E-2</v>
      </c>
      <c r="AF197" s="5">
        <f>-AC167*$C$153/2</f>
        <v>-2.0866720085470081E-2</v>
      </c>
      <c r="AG197" s="5">
        <v>0</v>
      </c>
      <c r="AH197" s="5">
        <v>0</v>
      </c>
      <c r="AI197" s="5">
        <v>0</v>
      </c>
      <c r="AJ197" s="5">
        <v>0</v>
      </c>
      <c r="AK197" s="5">
        <v>0</v>
      </c>
      <c r="AL197" s="5">
        <v>0</v>
      </c>
      <c r="AM197" s="5">
        <v>0</v>
      </c>
      <c r="AN197" s="5">
        <v>0</v>
      </c>
      <c r="AO197" s="5">
        <v>0</v>
      </c>
      <c r="AP197" s="5">
        <v>0</v>
      </c>
      <c r="AQ197" s="5">
        <v>0</v>
      </c>
      <c r="AR197" s="5">
        <v>0</v>
      </c>
      <c r="AS197" s="5">
        <v>0</v>
      </c>
      <c r="AT197" s="5">
        <v>0</v>
      </c>
      <c r="AU197" s="5">
        <v>0</v>
      </c>
      <c r="AV197" s="5">
        <v>0</v>
      </c>
      <c r="AW197" s="5">
        <v>0</v>
      </c>
      <c r="AX197" s="5">
        <v>0</v>
      </c>
      <c r="AY197" s="5">
        <v>0</v>
      </c>
      <c r="AZ197" s="5">
        <v>0</v>
      </c>
      <c r="BA197" s="5">
        <v>0</v>
      </c>
      <c r="BB197" s="5">
        <v>0</v>
      </c>
      <c r="BC197" s="5">
        <v>0</v>
      </c>
      <c r="BD197" s="5">
        <v>0</v>
      </c>
    </row>
    <row r="198" spans="2:56" x14ac:dyDescent="0.25">
      <c r="B198" s="1" t="s">
        <v>44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f>-AC167*$C$153/2</f>
        <v>-2.0866720085470081E-2</v>
      </c>
      <c r="AB198" s="5">
        <f>AC163-AC165/2</f>
        <v>0.439453125</v>
      </c>
      <c r="AC198" s="5">
        <v>0</v>
      </c>
      <c r="AD198" s="5">
        <f>-2*AC163-AC167*$C$153+$C$151*AC163*$E$157</f>
        <v>-0.88442184270844926</v>
      </c>
      <c r="AE198" s="5">
        <f>AC167*$C$153/2</f>
        <v>2.0866720085470081E-2</v>
      </c>
      <c r="AF198" s="5">
        <f>AC163+AC165/2</f>
        <v>0.404296875</v>
      </c>
      <c r="AG198" s="5">
        <v>0</v>
      </c>
      <c r="AH198" s="5">
        <v>0</v>
      </c>
      <c r="AI198" s="5">
        <v>0</v>
      </c>
      <c r="AJ198" s="5">
        <v>0</v>
      </c>
      <c r="AK198" s="5">
        <v>0</v>
      </c>
      <c r="AL198" s="5">
        <v>0</v>
      </c>
      <c r="AM198" s="5">
        <v>0</v>
      </c>
      <c r="AN198" s="5">
        <v>0</v>
      </c>
      <c r="AO198" s="5">
        <v>0</v>
      </c>
      <c r="AP198" s="5">
        <v>0</v>
      </c>
      <c r="AQ198" s="5">
        <v>0</v>
      </c>
      <c r="AR198" s="5">
        <v>0</v>
      </c>
      <c r="AS198" s="5">
        <v>0</v>
      </c>
      <c r="AT198" s="5">
        <v>0</v>
      </c>
      <c r="AU198" s="5">
        <v>0</v>
      </c>
      <c r="AV198" s="5">
        <v>0</v>
      </c>
      <c r="AW198" s="5">
        <v>0</v>
      </c>
      <c r="AX198" s="5">
        <v>0</v>
      </c>
      <c r="AY198" s="5">
        <v>0</v>
      </c>
      <c r="AZ198" s="5">
        <v>0</v>
      </c>
      <c r="BA198" s="5">
        <v>0</v>
      </c>
      <c r="BB198" s="5">
        <v>0</v>
      </c>
      <c r="BC198" s="5">
        <v>0</v>
      </c>
      <c r="BD198" s="5">
        <v>0</v>
      </c>
    </row>
    <row r="199" spans="2:56" x14ac:dyDescent="0.25">
      <c r="B199" s="1" t="s">
        <v>49</v>
      </c>
      <c r="C199" s="5">
        <v>0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5">
        <f>-AE169*$C$153/2+AE167*$C$153</f>
        <v>4.1153809057454888E-2</v>
      </c>
      <c r="AD199" s="5">
        <f>AE167*$C$153/2</f>
        <v>2.0287088971984803E-2</v>
      </c>
      <c r="AE199" s="5">
        <f>-2*AE167*$C$153+AE167*$C$157</f>
        <v>-8.0829803837294642E-2</v>
      </c>
      <c r="AF199" s="5">
        <f>-AE169*$C$153</f>
        <v>1.1592622269705601E-3</v>
      </c>
      <c r="AG199" s="5">
        <f>AE169*$C$153/2+AE167*$C$153</f>
        <v>3.9994546830484326E-2</v>
      </c>
      <c r="AH199" s="5">
        <f>-AE167*$C$153/2</f>
        <v>-2.0287088971984803E-2</v>
      </c>
      <c r="AI199" s="5">
        <v>0</v>
      </c>
      <c r="AJ199" s="5">
        <v>0</v>
      </c>
      <c r="AK199" s="5">
        <v>0</v>
      </c>
      <c r="AL199" s="5">
        <v>0</v>
      </c>
      <c r="AM199" s="5">
        <v>0</v>
      </c>
      <c r="AN199" s="5">
        <v>0</v>
      </c>
      <c r="AO199" s="5">
        <v>0</v>
      </c>
      <c r="AP199" s="5">
        <v>0</v>
      </c>
      <c r="AQ199" s="5">
        <v>0</v>
      </c>
      <c r="AR199" s="5">
        <v>0</v>
      </c>
      <c r="AS199" s="5">
        <v>0</v>
      </c>
      <c r="AT199" s="5">
        <v>0</v>
      </c>
      <c r="AU199" s="5">
        <v>0</v>
      </c>
      <c r="AV199" s="5">
        <v>0</v>
      </c>
      <c r="AW199" s="5">
        <v>0</v>
      </c>
      <c r="AX199" s="5">
        <v>0</v>
      </c>
      <c r="AY199" s="5">
        <v>0</v>
      </c>
      <c r="AZ199" s="5">
        <v>0</v>
      </c>
      <c r="BA199" s="5">
        <v>0</v>
      </c>
      <c r="BB199" s="5">
        <v>0</v>
      </c>
      <c r="BC199" s="5">
        <v>0</v>
      </c>
      <c r="BD199" s="5">
        <v>0</v>
      </c>
    </row>
    <row r="200" spans="2:56" x14ac:dyDescent="0.25">
      <c r="B200" s="1" t="s">
        <v>50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f>-AE167*$C$153/2</f>
        <v>-2.0287088971984803E-2</v>
      </c>
      <c r="AD200" s="5">
        <f>AE163-AE165/2</f>
        <v>0.40430139612268534</v>
      </c>
      <c r="AE200" s="5">
        <v>0</v>
      </c>
      <c r="AF200" s="5">
        <f>-2*AE163-AE167*$C$153+$C$151*AE163*$E$157</f>
        <v>-0.81497115279813004</v>
      </c>
      <c r="AG200" s="5">
        <f>AE167*$C$153/2</f>
        <v>2.0287088971984803E-2</v>
      </c>
      <c r="AH200" s="5">
        <f>AE163+AE165/2</f>
        <v>0.37107114438657418</v>
      </c>
      <c r="AI200" s="5">
        <v>0</v>
      </c>
      <c r="AJ200" s="5">
        <v>0</v>
      </c>
      <c r="AK200" s="5">
        <v>0</v>
      </c>
      <c r="AL200" s="5">
        <v>0</v>
      </c>
      <c r="AM200" s="5">
        <v>0</v>
      </c>
      <c r="AN200" s="5">
        <v>0</v>
      </c>
      <c r="AO200" s="5">
        <v>0</v>
      </c>
      <c r="AP200" s="5">
        <v>0</v>
      </c>
      <c r="AQ200" s="5">
        <v>0</v>
      </c>
      <c r="AR200" s="5">
        <v>0</v>
      </c>
      <c r="AS200" s="5">
        <v>0</v>
      </c>
      <c r="AT200" s="5">
        <v>0</v>
      </c>
      <c r="AU200" s="5">
        <v>0</v>
      </c>
      <c r="AV200" s="5">
        <v>0</v>
      </c>
      <c r="AW200" s="5">
        <v>0</v>
      </c>
      <c r="AX200" s="5">
        <v>0</v>
      </c>
      <c r="AY200" s="5">
        <v>0</v>
      </c>
      <c r="AZ200" s="5">
        <v>0</v>
      </c>
      <c r="BA200" s="5">
        <v>0</v>
      </c>
      <c r="BB200" s="5">
        <v>0</v>
      </c>
      <c r="BC200" s="5">
        <v>0</v>
      </c>
      <c r="BD200" s="5">
        <v>0</v>
      </c>
    </row>
    <row r="201" spans="2:56" x14ac:dyDescent="0.25">
      <c r="B201" s="1" t="s">
        <v>51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f>-AG169*$C$153/2+AG167*$C$153</f>
        <v>3.9994546830484319E-2</v>
      </c>
      <c r="AF201" s="5">
        <f>AG167*$C$153/2</f>
        <v>1.9707457858499519E-2</v>
      </c>
      <c r="AG201" s="5">
        <f>-2*AG167*$C$153+AG167*$C$157</f>
        <v>-7.8520380870514772E-2</v>
      </c>
      <c r="AH201" s="5">
        <f>-AG169*$C$153</f>
        <v>1.1592622269705601E-3</v>
      </c>
      <c r="AI201" s="5">
        <f>AG169*$C$153/2+AG167*$C$153</f>
        <v>3.8835284603513757E-2</v>
      </c>
      <c r="AJ201" s="5">
        <f>-AG167*$C$153/2</f>
        <v>-1.9707457858499519E-2</v>
      </c>
      <c r="AK201" s="5">
        <v>0</v>
      </c>
      <c r="AL201" s="5">
        <v>0</v>
      </c>
      <c r="AM201" s="5">
        <v>0</v>
      </c>
      <c r="AN201" s="5">
        <v>0</v>
      </c>
      <c r="AO201" s="5">
        <v>0</v>
      </c>
      <c r="AP201" s="5">
        <v>0</v>
      </c>
      <c r="AQ201" s="5">
        <v>0</v>
      </c>
      <c r="AR201" s="5">
        <v>0</v>
      </c>
      <c r="AS201" s="5">
        <v>0</v>
      </c>
      <c r="AT201" s="5">
        <v>0</v>
      </c>
      <c r="AU201" s="5">
        <v>0</v>
      </c>
      <c r="AV201" s="5">
        <v>0</v>
      </c>
      <c r="AW201" s="5">
        <v>0</v>
      </c>
      <c r="AX201" s="5">
        <v>0</v>
      </c>
      <c r="AY201" s="5">
        <v>0</v>
      </c>
      <c r="AZ201" s="5">
        <v>0</v>
      </c>
      <c r="BA201" s="5">
        <v>0</v>
      </c>
      <c r="BB201" s="5">
        <v>0</v>
      </c>
      <c r="BC201" s="5">
        <v>0</v>
      </c>
      <c r="BD201" s="5">
        <v>0</v>
      </c>
    </row>
    <row r="202" spans="2:56" x14ac:dyDescent="0.25">
      <c r="B202" s="1" t="s">
        <v>52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5">
        <f>-AG167*$C$153/2</f>
        <v>-1.9707457858499519E-2</v>
      </c>
      <c r="AF202" s="5">
        <f>AG163-AG165/2</f>
        <v>0.37107566550925919</v>
      </c>
      <c r="AG202" s="5">
        <v>0</v>
      </c>
      <c r="AH202" s="5">
        <f>-2*AG163-AG167*$C$153+$C$151*AG163*$E$157</f>
        <v>-0.74931342766260634</v>
      </c>
      <c r="AI202" s="5">
        <f>AG167*$C$153/2</f>
        <v>1.9707457858499519E-2</v>
      </c>
      <c r="AJ202" s="5">
        <f>AG163+AG165/2</f>
        <v>0.33971715856481477</v>
      </c>
      <c r="AK202" s="5">
        <v>0</v>
      </c>
      <c r="AL202" s="5">
        <v>0</v>
      </c>
      <c r="AM202" s="5">
        <v>0</v>
      </c>
      <c r="AN202" s="5">
        <v>0</v>
      </c>
      <c r="AO202" s="5">
        <v>0</v>
      </c>
      <c r="AP202" s="5">
        <v>0</v>
      </c>
      <c r="AQ202" s="5">
        <v>0</v>
      </c>
      <c r="AR202" s="5">
        <v>0</v>
      </c>
      <c r="AS202" s="5">
        <v>0</v>
      </c>
      <c r="AT202" s="5">
        <v>0</v>
      </c>
      <c r="AU202" s="5">
        <v>0</v>
      </c>
      <c r="AV202" s="5">
        <v>0</v>
      </c>
      <c r="AW202" s="5">
        <v>0</v>
      </c>
      <c r="AX202" s="5">
        <v>0</v>
      </c>
      <c r="AY202" s="5">
        <v>0</v>
      </c>
      <c r="AZ202" s="5">
        <v>0</v>
      </c>
      <c r="BA202" s="5">
        <v>0</v>
      </c>
      <c r="BB202" s="5">
        <v>0</v>
      </c>
      <c r="BC202" s="5">
        <v>0</v>
      </c>
      <c r="BD202" s="5">
        <v>0</v>
      </c>
    </row>
    <row r="203" spans="2:56" x14ac:dyDescent="0.25">
      <c r="B203" s="1" t="s">
        <v>53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5">
        <v>0</v>
      </c>
      <c r="AD203" s="5">
        <v>0</v>
      </c>
      <c r="AE203" s="5">
        <v>0</v>
      </c>
      <c r="AF203" s="5">
        <v>0</v>
      </c>
      <c r="AG203" s="5">
        <f>-AI169*$C$153/2+AI167*$C$153</f>
        <v>3.8835284603513764E-2</v>
      </c>
      <c r="AH203" s="5">
        <f>AI167*$C$153/2</f>
        <v>1.9127826745014242E-2</v>
      </c>
      <c r="AI203" s="5">
        <f>-2*AI167*$C$153+AI167*$C$157</f>
        <v>-7.6210957903734944E-2</v>
      </c>
      <c r="AJ203" s="5">
        <f>-AI169*$C$153</f>
        <v>1.1592622269705601E-3</v>
      </c>
      <c r="AK203" s="5">
        <f>AI169*$C$153/2+AI167*$C$153</f>
        <v>3.7676022376543203E-2</v>
      </c>
      <c r="AL203" s="5">
        <f>-AI167*$C$153/2</f>
        <v>-1.9127826745014242E-2</v>
      </c>
      <c r="AM203" s="5">
        <v>0</v>
      </c>
      <c r="AN203" s="5">
        <v>0</v>
      </c>
      <c r="AO203" s="5">
        <v>0</v>
      </c>
      <c r="AP203" s="5">
        <v>0</v>
      </c>
      <c r="AQ203" s="5">
        <v>0</v>
      </c>
      <c r="AR203" s="5">
        <v>0</v>
      </c>
      <c r="AS203" s="5">
        <v>0</v>
      </c>
      <c r="AT203" s="5">
        <v>0</v>
      </c>
      <c r="AU203" s="5">
        <v>0</v>
      </c>
      <c r="AV203" s="5">
        <v>0</v>
      </c>
      <c r="AW203" s="5">
        <v>0</v>
      </c>
      <c r="AX203" s="5">
        <v>0</v>
      </c>
      <c r="AY203" s="5">
        <v>0</v>
      </c>
      <c r="AZ203" s="5">
        <v>0</v>
      </c>
      <c r="BA203" s="5">
        <v>0</v>
      </c>
      <c r="BB203" s="5">
        <v>0</v>
      </c>
      <c r="BC203" s="5">
        <v>0</v>
      </c>
      <c r="BD203" s="5">
        <v>0</v>
      </c>
    </row>
    <row r="204" spans="2:56" x14ac:dyDescent="0.25">
      <c r="B204" s="1" t="s">
        <v>54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5">
        <v>0</v>
      </c>
      <c r="AD204" s="5">
        <v>0</v>
      </c>
      <c r="AE204" s="5">
        <v>0</v>
      </c>
      <c r="AF204" s="5">
        <v>0</v>
      </c>
      <c r="AG204" s="5">
        <f>-AI167*$C$153/2</f>
        <v>-1.9127826745014242E-2</v>
      </c>
      <c r="AH204" s="5">
        <f>AI163-AI165/2</f>
        <v>0.3397216796875</v>
      </c>
      <c r="AI204" s="5">
        <v>0</v>
      </c>
      <c r="AJ204" s="5">
        <f>-2*AI163-AI167*$C$153+$C$151*AI163*$E$157</f>
        <v>-0.68734029687974174</v>
      </c>
      <c r="AK204" s="5">
        <f>AI167*$C$153/2</f>
        <v>1.9127826745014242E-2</v>
      </c>
      <c r="AL204" s="5">
        <f>AI163+AI165/2</f>
        <v>0.3101806640625</v>
      </c>
      <c r="AM204" s="5">
        <v>0</v>
      </c>
      <c r="AN204" s="5">
        <v>0</v>
      </c>
      <c r="AO204" s="5">
        <v>0</v>
      </c>
      <c r="AP204" s="5">
        <v>0</v>
      </c>
      <c r="AQ204" s="5">
        <v>0</v>
      </c>
      <c r="AR204" s="5">
        <v>0</v>
      </c>
      <c r="AS204" s="5">
        <v>0</v>
      </c>
      <c r="AT204" s="5">
        <v>0</v>
      </c>
      <c r="AU204" s="5">
        <v>0</v>
      </c>
      <c r="AV204" s="5">
        <v>0</v>
      </c>
      <c r="AW204" s="5">
        <v>0</v>
      </c>
      <c r="AX204" s="5">
        <v>0</v>
      </c>
      <c r="AY204" s="5">
        <v>0</v>
      </c>
      <c r="AZ204" s="5">
        <v>0</v>
      </c>
      <c r="BA204" s="5">
        <v>0</v>
      </c>
      <c r="BB204" s="5">
        <v>0</v>
      </c>
      <c r="BC204" s="5">
        <v>0</v>
      </c>
      <c r="BD204" s="5">
        <v>0</v>
      </c>
    </row>
    <row r="205" spans="2:56" x14ac:dyDescent="0.25">
      <c r="B205" s="1" t="s">
        <v>55</v>
      </c>
      <c r="C205" s="5">
        <v>0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  <c r="AF205" s="5">
        <v>0</v>
      </c>
      <c r="AG205" s="5">
        <v>0</v>
      </c>
      <c r="AH205" s="5">
        <v>0</v>
      </c>
      <c r="AI205" s="5">
        <f>-AK169*$C$153/2+AK167*$C$153</f>
        <v>3.767602237654321E-2</v>
      </c>
      <c r="AJ205" s="5">
        <f>AK167*$C$153/2</f>
        <v>1.8548195631528964E-2</v>
      </c>
      <c r="AK205" s="5">
        <f>-2*AK167*$C$153+AK167*$C$157</f>
        <v>-7.3901534936955102E-2</v>
      </c>
      <c r="AL205" s="5">
        <f>-AK169*$C$153</f>
        <v>1.1592622269705601E-3</v>
      </c>
      <c r="AM205" s="5">
        <f>AK169*$C$153/2+AK167*$C$153</f>
        <v>3.6516760149572648E-2</v>
      </c>
      <c r="AN205" s="5">
        <f>-AK167*$C$153/2</f>
        <v>-1.8548195631528964E-2</v>
      </c>
      <c r="AO205" s="5">
        <v>0</v>
      </c>
      <c r="AP205" s="5">
        <v>0</v>
      </c>
      <c r="AQ205" s="5">
        <v>0</v>
      </c>
      <c r="AR205" s="5">
        <v>0</v>
      </c>
      <c r="AS205" s="5">
        <v>0</v>
      </c>
      <c r="AT205" s="5">
        <v>0</v>
      </c>
      <c r="AU205" s="5">
        <v>0</v>
      </c>
      <c r="AV205" s="5">
        <v>0</v>
      </c>
      <c r="AW205" s="5">
        <v>0</v>
      </c>
      <c r="AX205" s="5">
        <v>0</v>
      </c>
      <c r="AY205" s="5">
        <v>0</v>
      </c>
      <c r="AZ205" s="5">
        <v>0</v>
      </c>
      <c r="BA205" s="5">
        <v>0</v>
      </c>
      <c r="BB205" s="5">
        <v>0</v>
      </c>
      <c r="BC205" s="5">
        <v>0</v>
      </c>
      <c r="BD205" s="5">
        <v>0</v>
      </c>
    </row>
    <row r="206" spans="2:56" x14ac:dyDescent="0.25">
      <c r="B206" s="1" t="s">
        <v>56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5">
        <v>0</v>
      </c>
      <c r="AF206" s="5">
        <v>0</v>
      </c>
      <c r="AG206" s="5">
        <v>0</v>
      </c>
      <c r="AH206" s="5">
        <v>0</v>
      </c>
      <c r="AI206" s="5">
        <f>-AK167*$C$153/2</f>
        <v>-1.8548195631528964E-2</v>
      </c>
      <c r="AJ206" s="5">
        <f>AK163-AK165/2</f>
        <v>0.31018518518518529</v>
      </c>
      <c r="AK206" s="5">
        <v>0</v>
      </c>
      <c r="AL206" s="5">
        <f>-2*AK163-AK167*$C$153+$C$151*AK163*$E$157</f>
        <v>-0.62894339002739919</v>
      </c>
      <c r="AM206" s="5">
        <f>AK167*$C$153/2</f>
        <v>1.8548195631528964E-2</v>
      </c>
      <c r="AN206" s="5">
        <f>AK163+AK165/2</f>
        <v>0.2824074074074075</v>
      </c>
      <c r="AO206" s="5">
        <v>0</v>
      </c>
      <c r="AP206" s="5">
        <v>0</v>
      </c>
      <c r="AQ206" s="5">
        <v>0</v>
      </c>
      <c r="AR206" s="5">
        <v>0</v>
      </c>
      <c r="AS206" s="5">
        <v>0</v>
      </c>
      <c r="AT206" s="5">
        <v>0</v>
      </c>
      <c r="AU206" s="5">
        <v>0</v>
      </c>
      <c r="AV206" s="5">
        <v>0</v>
      </c>
      <c r="AW206" s="5">
        <v>0</v>
      </c>
      <c r="AX206" s="5">
        <v>0</v>
      </c>
      <c r="AY206" s="5">
        <v>0</v>
      </c>
      <c r="AZ206" s="5">
        <v>0</v>
      </c>
      <c r="BA206" s="5">
        <v>0</v>
      </c>
      <c r="BB206" s="5">
        <v>0</v>
      </c>
      <c r="BC206" s="5">
        <v>0</v>
      </c>
      <c r="BD206" s="5">
        <v>0</v>
      </c>
    </row>
    <row r="207" spans="2:56" x14ac:dyDescent="0.25">
      <c r="B207" s="1" t="s">
        <v>96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  <c r="AF207" s="5">
        <v>0</v>
      </c>
      <c r="AG207" s="5">
        <v>0</v>
      </c>
      <c r="AH207" s="5">
        <v>0</v>
      </c>
      <c r="AI207" s="5">
        <v>0</v>
      </c>
      <c r="AJ207" s="5">
        <v>0</v>
      </c>
      <c r="AK207" s="5">
        <f>-AM169*$C$153/2+AM167*$C$153</f>
        <v>3.6516760149572641E-2</v>
      </c>
      <c r="AL207" s="5">
        <f>AM167*$C$153/2</f>
        <v>1.796856451804368E-2</v>
      </c>
      <c r="AM207" s="5">
        <f>-2*AM167*$C$153+AM167*$C$157</f>
        <v>-7.1592111970175246E-2</v>
      </c>
      <c r="AN207" s="5">
        <f>-AM169*$C$153</f>
        <v>1.1592622269705601E-3</v>
      </c>
      <c r="AO207" s="5">
        <f>AM169*$C$153/2+AM167*$C$153</f>
        <v>3.535749792260208E-2</v>
      </c>
      <c r="AP207" s="5">
        <f>-AM167*$C$153/2</f>
        <v>-1.796856451804368E-2</v>
      </c>
      <c r="AQ207" s="5">
        <v>0</v>
      </c>
      <c r="AR207" s="5">
        <v>0</v>
      </c>
      <c r="AS207" s="5">
        <v>0</v>
      </c>
      <c r="AT207" s="5">
        <v>0</v>
      </c>
      <c r="AU207" s="5">
        <v>0</v>
      </c>
      <c r="AV207" s="5">
        <v>0</v>
      </c>
      <c r="AW207" s="5">
        <v>0</v>
      </c>
      <c r="AX207" s="5">
        <v>0</v>
      </c>
      <c r="AY207" s="5">
        <v>0</v>
      </c>
      <c r="AZ207" s="5">
        <v>0</v>
      </c>
      <c r="BA207" s="5">
        <v>0</v>
      </c>
      <c r="BB207" s="5">
        <v>0</v>
      </c>
      <c r="BC207" s="5">
        <v>0</v>
      </c>
      <c r="BD207" s="5">
        <v>0</v>
      </c>
    </row>
    <row r="208" spans="2:56" x14ac:dyDescent="0.25">
      <c r="B208" s="1" t="s">
        <v>97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5">
        <v>0</v>
      </c>
      <c r="AD208" s="5">
        <v>0</v>
      </c>
      <c r="AE208" s="5">
        <v>0</v>
      </c>
      <c r="AF208" s="5">
        <v>0</v>
      </c>
      <c r="AG208" s="5">
        <v>0</v>
      </c>
      <c r="AH208" s="5">
        <v>0</v>
      </c>
      <c r="AI208" s="5">
        <v>0</v>
      </c>
      <c r="AJ208" s="5">
        <v>0</v>
      </c>
      <c r="AK208" s="5">
        <f>-AM167*$C$153/2</f>
        <v>-1.796856451804368E-2</v>
      </c>
      <c r="AL208" s="5">
        <f>AM163-AM165/2</f>
        <v>0.2824119285300925</v>
      </c>
      <c r="AM208" s="5">
        <v>0</v>
      </c>
      <c r="AN208" s="5">
        <f>-2*AM163-AM167*$C$153+$C$151*AM163*$E$157</f>
        <v>-0.57401433668344082</v>
      </c>
      <c r="AO208" s="5">
        <f>AM167*$C$153/2</f>
        <v>1.796856451804368E-2</v>
      </c>
      <c r="AP208" s="5">
        <f>AM163+AM165/2</f>
        <v>0.25634313512731471</v>
      </c>
      <c r="AQ208" s="5">
        <v>0</v>
      </c>
      <c r="AR208" s="5">
        <v>0</v>
      </c>
      <c r="AS208" s="5">
        <v>0</v>
      </c>
      <c r="AT208" s="5">
        <v>0</v>
      </c>
      <c r="AU208" s="5">
        <v>0</v>
      </c>
      <c r="AV208" s="5">
        <v>0</v>
      </c>
      <c r="AW208" s="5">
        <v>0</v>
      </c>
      <c r="AX208" s="5">
        <v>0</v>
      </c>
      <c r="AY208" s="5">
        <v>0</v>
      </c>
      <c r="AZ208" s="5">
        <v>0</v>
      </c>
      <c r="BA208" s="5">
        <v>0</v>
      </c>
      <c r="BB208" s="5">
        <v>0</v>
      </c>
      <c r="BC208" s="5">
        <v>0</v>
      </c>
      <c r="BD208" s="5">
        <v>0</v>
      </c>
    </row>
    <row r="209" spans="2:56" x14ac:dyDescent="0.25">
      <c r="B209" s="1" t="s">
        <v>98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5">
        <v>0</v>
      </c>
      <c r="AD209" s="5">
        <v>0</v>
      </c>
      <c r="AE209" s="5">
        <v>0</v>
      </c>
      <c r="AF209" s="5">
        <v>0</v>
      </c>
      <c r="AG209" s="5">
        <v>0</v>
      </c>
      <c r="AH209" s="5">
        <v>0</v>
      </c>
      <c r="AI209" s="5">
        <v>0</v>
      </c>
      <c r="AJ209" s="5">
        <v>0</v>
      </c>
      <c r="AK209" s="5">
        <v>0</v>
      </c>
      <c r="AL209" s="5">
        <v>0</v>
      </c>
      <c r="AM209" s="5">
        <f>-AO169*$C$153/2+AO167*$C$153</f>
        <v>3.5357497922602087E-2</v>
      </c>
      <c r="AN209" s="5">
        <f>AO167*$C$153/2</f>
        <v>1.7388933404558403E-2</v>
      </c>
      <c r="AO209" s="5">
        <f>-2*AO167*$C$153+AO167*$C$157</f>
        <v>-6.9282689003395403E-2</v>
      </c>
      <c r="AP209" s="5">
        <f>-AO169*$C$153</f>
        <v>1.1592622269705601E-3</v>
      </c>
      <c r="AQ209" s="5">
        <f>AO169*$C$153/2+AO167*$C$153</f>
        <v>3.4198235695631525E-2</v>
      </c>
      <c r="AR209" s="5">
        <f>-AO167*$C$153/2</f>
        <v>-1.7388933404558403E-2</v>
      </c>
      <c r="AS209" s="5">
        <v>0</v>
      </c>
      <c r="AT209" s="5">
        <v>0</v>
      </c>
      <c r="AU209" s="5">
        <v>0</v>
      </c>
      <c r="AV209" s="5">
        <v>0</v>
      </c>
      <c r="AW209" s="5">
        <v>0</v>
      </c>
      <c r="AX209" s="5">
        <v>0</v>
      </c>
      <c r="AY209" s="5">
        <v>0</v>
      </c>
      <c r="AZ209" s="5">
        <v>0</v>
      </c>
      <c r="BA209" s="5">
        <v>0</v>
      </c>
      <c r="BB209" s="5">
        <v>0</v>
      </c>
      <c r="BC209" s="5">
        <v>0</v>
      </c>
      <c r="BD209" s="5">
        <v>0</v>
      </c>
    </row>
    <row r="210" spans="2:56" x14ac:dyDescent="0.25">
      <c r="B210" s="1" t="s">
        <v>99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5">
        <v>0</v>
      </c>
      <c r="AD210" s="5">
        <v>0</v>
      </c>
      <c r="AE210" s="5">
        <v>0</v>
      </c>
      <c r="AF210" s="5">
        <v>0</v>
      </c>
      <c r="AG210" s="5">
        <v>0</v>
      </c>
      <c r="AH210" s="5">
        <v>0</v>
      </c>
      <c r="AI210" s="5">
        <v>0</v>
      </c>
      <c r="AJ210" s="5">
        <v>0</v>
      </c>
      <c r="AK210" s="5">
        <v>0</v>
      </c>
      <c r="AL210" s="5">
        <v>0</v>
      </c>
      <c r="AM210" s="5">
        <f>-AO167*$C$153/2</f>
        <v>-1.7388933404558403E-2</v>
      </c>
      <c r="AN210" s="5">
        <f>AO163-AO165/2</f>
        <v>0.25634765625</v>
      </c>
      <c r="AO210" s="5">
        <v>0</v>
      </c>
      <c r="AP210" s="5">
        <f>-2*AO163-AO167*$C$153+$C$151*AO163*$E$157</f>
        <v>-0.52244476642573079</v>
      </c>
      <c r="AQ210" s="5">
        <f>AO167*$C$153/2</f>
        <v>1.7388933404558403E-2</v>
      </c>
      <c r="AR210" s="5">
        <f>AO163+AO165/2</f>
        <v>0.23193359375</v>
      </c>
      <c r="AS210" s="5">
        <v>0</v>
      </c>
      <c r="AT210" s="5">
        <v>0</v>
      </c>
      <c r="AU210" s="5">
        <v>0</v>
      </c>
      <c r="AV210" s="5">
        <v>0</v>
      </c>
      <c r="AW210" s="5">
        <v>0</v>
      </c>
      <c r="AX210" s="5">
        <v>0</v>
      </c>
      <c r="AY210" s="5">
        <v>0</v>
      </c>
      <c r="AZ210" s="5">
        <v>0</v>
      </c>
      <c r="BA210" s="5">
        <v>0</v>
      </c>
      <c r="BB210" s="5">
        <v>0</v>
      </c>
      <c r="BC210" s="5">
        <v>0</v>
      </c>
      <c r="BD210" s="5">
        <v>0</v>
      </c>
    </row>
    <row r="211" spans="2:56" x14ac:dyDescent="0.25">
      <c r="B211" s="1" t="s">
        <v>100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v>0</v>
      </c>
      <c r="AH211" s="5">
        <v>0</v>
      </c>
      <c r="AI211" s="5">
        <v>0</v>
      </c>
      <c r="AJ211" s="5">
        <v>0</v>
      </c>
      <c r="AK211" s="5">
        <v>0</v>
      </c>
      <c r="AL211" s="5">
        <v>0</v>
      </c>
      <c r="AM211" s="5">
        <v>0</v>
      </c>
      <c r="AN211" s="5">
        <v>0</v>
      </c>
      <c r="AO211" s="5">
        <f>-AQ169*$C$153/2+AQ167*$C$153</f>
        <v>3.4198235695631532E-2</v>
      </c>
      <c r="AP211" s="5">
        <f>AQ167*$C$153/2</f>
        <v>1.6809302291073126E-2</v>
      </c>
      <c r="AQ211" s="5">
        <f>-2*AQ167*$C$153+AQ167*$C$157</f>
        <v>-6.6973266036615575E-2</v>
      </c>
      <c r="AR211" s="5">
        <f>-AQ169*$C$153</f>
        <v>1.1592622269705601E-3</v>
      </c>
      <c r="AS211" s="5">
        <f>AQ169*$C$153/2+AQ167*$C$153</f>
        <v>3.303897346866097E-2</v>
      </c>
      <c r="AT211" s="5">
        <f>-AQ167*$C$153/2</f>
        <v>-1.6809302291073126E-2</v>
      </c>
      <c r="AU211" s="5">
        <v>0</v>
      </c>
      <c r="AV211" s="5">
        <v>0</v>
      </c>
      <c r="AW211" s="5">
        <v>0</v>
      </c>
      <c r="AX211" s="5">
        <v>0</v>
      </c>
      <c r="AY211" s="5">
        <v>0</v>
      </c>
      <c r="AZ211" s="5">
        <v>0</v>
      </c>
      <c r="BA211" s="5">
        <v>0</v>
      </c>
      <c r="BB211" s="5">
        <v>0</v>
      </c>
      <c r="BC211" s="5">
        <v>0</v>
      </c>
      <c r="BD211" s="5">
        <v>0</v>
      </c>
    </row>
    <row r="212" spans="2:56" x14ac:dyDescent="0.25">
      <c r="B212" s="1" t="s">
        <v>101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0</v>
      </c>
      <c r="AH212" s="5">
        <v>0</v>
      </c>
      <c r="AI212" s="5">
        <v>0</v>
      </c>
      <c r="AJ212" s="5">
        <v>0</v>
      </c>
      <c r="AK212" s="5">
        <v>0</v>
      </c>
      <c r="AL212" s="5">
        <v>0</v>
      </c>
      <c r="AM212" s="5">
        <v>0</v>
      </c>
      <c r="AN212" s="5">
        <v>0</v>
      </c>
      <c r="AO212" s="5">
        <f>-AQ167*$C$153/2</f>
        <v>-1.6809302291073126E-2</v>
      </c>
      <c r="AP212" s="5">
        <f>AQ163-AQ165/2</f>
        <v>0.23193811487268529</v>
      </c>
      <c r="AQ212" s="5">
        <v>0</v>
      </c>
      <c r="AR212" s="5">
        <f>-2*AQ163-AQ167*$C$153+$C$151*AQ163*$E$157</f>
        <v>-0.47412630883213164</v>
      </c>
      <c r="AS212" s="5">
        <f>AQ167*$C$153/2</f>
        <v>1.6809302291073126E-2</v>
      </c>
      <c r="AT212" s="5">
        <f>AQ163+AQ165/2</f>
        <v>0.20912452980324081</v>
      </c>
      <c r="AU212" s="5">
        <v>0</v>
      </c>
      <c r="AV212" s="5">
        <v>0</v>
      </c>
      <c r="AW212" s="5">
        <v>0</v>
      </c>
      <c r="AX212" s="5">
        <v>0</v>
      </c>
      <c r="AY212" s="5">
        <v>0</v>
      </c>
      <c r="AZ212" s="5">
        <v>0</v>
      </c>
      <c r="BA212" s="5">
        <v>0</v>
      </c>
      <c r="BB212" s="5">
        <v>0</v>
      </c>
      <c r="BC212" s="5">
        <v>0</v>
      </c>
      <c r="BD212" s="5">
        <v>0</v>
      </c>
    </row>
    <row r="213" spans="2:56" x14ac:dyDescent="0.25">
      <c r="B213" s="1" t="s">
        <v>102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v>0</v>
      </c>
      <c r="AI213" s="5">
        <v>0</v>
      </c>
      <c r="AJ213" s="5">
        <v>0</v>
      </c>
      <c r="AK213" s="5">
        <v>0</v>
      </c>
      <c r="AL213" s="5">
        <v>0</v>
      </c>
      <c r="AM213" s="5">
        <v>0</v>
      </c>
      <c r="AN213" s="5">
        <v>0</v>
      </c>
      <c r="AO213" s="5">
        <v>0</v>
      </c>
      <c r="AP213" s="5">
        <v>0</v>
      </c>
      <c r="AQ213" s="5">
        <f>-AS169*$C$153/2+AS167*$C$153</f>
        <v>3.3038973468660963E-2</v>
      </c>
      <c r="AR213" s="5">
        <f>AS167*$C$153/2</f>
        <v>1.6229671177587841E-2</v>
      </c>
      <c r="AS213" s="5">
        <f>-2*AS167*$C$153+AS167*$C$157</f>
        <v>-6.4663843069835705E-2</v>
      </c>
      <c r="AT213" s="5">
        <f>-AS169*$C$153</f>
        <v>1.1592622269705601E-3</v>
      </c>
      <c r="AU213" s="5">
        <f>AS169*$C$153/2+AS167*$C$153</f>
        <v>3.1879711241690402E-2</v>
      </c>
      <c r="AV213" s="5">
        <f>-AS167*$C$153/2</f>
        <v>-1.6229671177587841E-2</v>
      </c>
      <c r="AW213" s="5">
        <v>0</v>
      </c>
      <c r="AX213" s="5">
        <v>0</v>
      </c>
      <c r="AY213" s="5">
        <v>0</v>
      </c>
      <c r="AZ213" s="5">
        <v>0</v>
      </c>
      <c r="BA213" s="5">
        <v>0</v>
      </c>
      <c r="BB213" s="5">
        <v>0</v>
      </c>
      <c r="BC213" s="5">
        <v>0</v>
      </c>
      <c r="BD213" s="5">
        <v>0</v>
      </c>
    </row>
    <row r="214" spans="2:56" x14ac:dyDescent="0.25">
      <c r="B214" s="1" t="s">
        <v>103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5">
        <v>0</v>
      </c>
      <c r="AD214" s="5">
        <v>0</v>
      </c>
      <c r="AE214" s="5">
        <v>0</v>
      </c>
      <c r="AF214" s="5">
        <v>0</v>
      </c>
      <c r="AG214" s="5">
        <v>0</v>
      </c>
      <c r="AH214" s="5">
        <v>0</v>
      </c>
      <c r="AI214" s="5">
        <v>0</v>
      </c>
      <c r="AJ214" s="5">
        <v>0</v>
      </c>
      <c r="AK214" s="5">
        <v>0</v>
      </c>
      <c r="AL214" s="5">
        <v>0</v>
      </c>
      <c r="AM214" s="5">
        <v>0</v>
      </c>
      <c r="AN214" s="5">
        <v>0</v>
      </c>
      <c r="AO214" s="5">
        <v>0</v>
      </c>
      <c r="AP214" s="5">
        <v>0</v>
      </c>
      <c r="AQ214" s="5">
        <f>-AS167*$C$153/2</f>
        <v>-1.6229671177587841E-2</v>
      </c>
      <c r="AR214" s="5">
        <f>AS163-AS165/2</f>
        <v>0.20912905092592585</v>
      </c>
      <c r="AS214" s="5">
        <v>0</v>
      </c>
      <c r="AT214" s="5">
        <f>-2*AS163-AS167*$C$153+$C$151*AS163*$E$157</f>
        <v>-0.42895059348050557</v>
      </c>
      <c r="AU214" s="5">
        <f>AS167*$C$153/2</f>
        <v>1.6229671177587841E-2</v>
      </c>
      <c r="AV214" s="5">
        <f>AS163+AS165/2</f>
        <v>0.18786168981481474</v>
      </c>
      <c r="AW214" s="5">
        <v>0</v>
      </c>
      <c r="AX214" s="5">
        <v>0</v>
      </c>
      <c r="AY214" s="5">
        <v>0</v>
      </c>
      <c r="AZ214" s="5">
        <v>0</v>
      </c>
      <c r="BA214" s="5">
        <v>0</v>
      </c>
      <c r="BB214" s="5">
        <v>0</v>
      </c>
      <c r="BC214" s="5">
        <v>0</v>
      </c>
      <c r="BD214" s="5">
        <v>0</v>
      </c>
    </row>
    <row r="215" spans="2:56" x14ac:dyDescent="0.25">
      <c r="B215" s="1" t="s">
        <v>104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v>0</v>
      </c>
      <c r="AI215" s="5">
        <v>0</v>
      </c>
      <c r="AJ215" s="5">
        <v>0</v>
      </c>
      <c r="AK215" s="5">
        <v>0</v>
      </c>
      <c r="AL215" s="5">
        <v>0</v>
      </c>
      <c r="AM215" s="5">
        <v>0</v>
      </c>
      <c r="AN215" s="5">
        <v>0</v>
      </c>
      <c r="AO215" s="5">
        <v>0</v>
      </c>
      <c r="AP215" s="5">
        <v>0</v>
      </c>
      <c r="AQ215" s="5">
        <v>0</v>
      </c>
      <c r="AR215" s="5">
        <v>0</v>
      </c>
      <c r="AS215" s="5">
        <f>-AU169*$C$153/2+AU167*$C$153</f>
        <v>3.1879711241690402E-2</v>
      </c>
      <c r="AT215" s="5">
        <f>AU167*$C$153/2</f>
        <v>1.5650040064102561E-2</v>
      </c>
      <c r="AU215" s="5">
        <f>-2*AU167*$C$153+AU167*$C$157</f>
        <v>-6.2354420103055856E-2</v>
      </c>
      <c r="AV215" s="5">
        <f>-AU169*$C$153</f>
        <v>1.1592622269705601E-3</v>
      </c>
      <c r="AW215" s="5">
        <f>AU169*$C$153/2+AU167*$C$153</f>
        <v>3.072044901471984E-2</v>
      </c>
      <c r="AX215" s="5">
        <f>-AU167*$C$153/2</f>
        <v>-1.5650040064102561E-2</v>
      </c>
      <c r="AY215" s="5">
        <v>0</v>
      </c>
      <c r="AZ215" s="5">
        <v>0</v>
      </c>
      <c r="BA215" s="5">
        <v>0</v>
      </c>
      <c r="BB215" s="5">
        <v>0</v>
      </c>
      <c r="BC215" s="5">
        <v>0</v>
      </c>
      <c r="BD215" s="5">
        <v>0</v>
      </c>
    </row>
    <row r="216" spans="2:56" x14ac:dyDescent="0.25">
      <c r="B216" s="1" t="s">
        <v>105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v>0</v>
      </c>
      <c r="AI216" s="5">
        <v>0</v>
      </c>
      <c r="AJ216" s="5">
        <v>0</v>
      </c>
      <c r="AK216" s="5">
        <v>0</v>
      </c>
      <c r="AL216" s="5">
        <v>0</v>
      </c>
      <c r="AM216" s="5">
        <v>0</v>
      </c>
      <c r="AN216" s="5">
        <v>0</v>
      </c>
      <c r="AO216" s="5">
        <v>0</v>
      </c>
      <c r="AP216" s="5">
        <v>0</v>
      </c>
      <c r="AQ216" s="5">
        <v>0</v>
      </c>
      <c r="AR216" s="5">
        <v>0</v>
      </c>
      <c r="AS216" s="5">
        <f>-AU167*$C$153/2</f>
        <v>-1.5650040064102561E-2</v>
      </c>
      <c r="AT216" s="5">
        <f>AU163-AU165/2</f>
        <v>0.1878662109375</v>
      </c>
      <c r="AU216" s="5">
        <v>0</v>
      </c>
      <c r="AV216" s="5">
        <f>-2*AU163-AU167*$C$153+$C$151*AU163*$E$157</f>
        <v>-0.38680924994871674</v>
      </c>
      <c r="AW216" s="5">
        <f>AU167*$C$153/2</f>
        <v>1.5650040064102561E-2</v>
      </c>
      <c r="AX216" s="5">
        <f>AU163+AU165/2</f>
        <v>0.1680908203125</v>
      </c>
      <c r="AY216" s="5">
        <v>0</v>
      </c>
      <c r="AZ216" s="5">
        <v>0</v>
      </c>
      <c r="BA216" s="5">
        <v>0</v>
      </c>
      <c r="BB216" s="5">
        <v>0</v>
      </c>
      <c r="BC216" s="5">
        <v>0</v>
      </c>
      <c r="BD216" s="5">
        <v>0</v>
      </c>
    </row>
    <row r="217" spans="2:56" x14ac:dyDescent="0.25">
      <c r="B217" s="1" t="s">
        <v>106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5">
        <v>0</v>
      </c>
      <c r="AD217" s="5">
        <v>0</v>
      </c>
      <c r="AE217" s="5">
        <v>0</v>
      </c>
      <c r="AF217" s="5">
        <v>0</v>
      </c>
      <c r="AG217" s="5">
        <v>0</v>
      </c>
      <c r="AH217" s="5">
        <v>0</v>
      </c>
      <c r="AI217" s="5">
        <v>0</v>
      </c>
      <c r="AJ217" s="5">
        <v>0</v>
      </c>
      <c r="AK217" s="5">
        <v>0</v>
      </c>
      <c r="AL217" s="5">
        <v>0</v>
      </c>
      <c r="AM217" s="5">
        <v>0</v>
      </c>
      <c r="AN217" s="5">
        <v>0</v>
      </c>
      <c r="AO217" s="5">
        <v>0</v>
      </c>
      <c r="AP217" s="5">
        <v>0</v>
      </c>
      <c r="AQ217" s="5">
        <v>0</v>
      </c>
      <c r="AR217" s="5">
        <v>0</v>
      </c>
      <c r="AS217" s="5">
        <v>0</v>
      </c>
      <c r="AT217" s="5">
        <v>0</v>
      </c>
      <c r="AU217" s="5">
        <f>-AW169*$C$153/2+AW167*$C$153</f>
        <v>3.0720449014719847E-2</v>
      </c>
      <c r="AV217" s="5">
        <f>AW167*$C$153/2</f>
        <v>1.5070408950617283E-2</v>
      </c>
      <c r="AW217" s="5">
        <f>-2*AW167*$C$153+AW167*$C$157</f>
        <v>-6.0044997136276021E-2</v>
      </c>
      <c r="AX217" s="5">
        <f>-AW169*$C$153</f>
        <v>1.1592622269705601E-3</v>
      </c>
      <c r="AY217" s="5">
        <f>AW169*$C$153/2+AW167*$C$153</f>
        <v>2.9561186787749286E-2</v>
      </c>
      <c r="AZ217" s="5">
        <f>-AW167*$C$153/2</f>
        <v>-1.5070408950617283E-2</v>
      </c>
      <c r="BA217" s="5">
        <v>0</v>
      </c>
      <c r="BB217" s="5">
        <v>0</v>
      </c>
      <c r="BC217" s="5">
        <v>0</v>
      </c>
      <c r="BD217" s="5">
        <v>0</v>
      </c>
    </row>
    <row r="218" spans="2:56" x14ac:dyDescent="0.25">
      <c r="B218" s="1" t="s">
        <v>107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5">
        <v>0</v>
      </c>
      <c r="AI218" s="5">
        <v>0</v>
      </c>
      <c r="AJ218" s="5">
        <v>0</v>
      </c>
      <c r="AK218" s="5">
        <v>0</v>
      </c>
      <c r="AL218" s="5">
        <v>0</v>
      </c>
      <c r="AM218" s="5">
        <v>0</v>
      </c>
      <c r="AN218" s="5">
        <v>0</v>
      </c>
      <c r="AO218" s="5">
        <v>0</v>
      </c>
      <c r="AP218" s="5">
        <v>0</v>
      </c>
      <c r="AQ218" s="5">
        <v>0</v>
      </c>
      <c r="AR218" s="5">
        <v>0</v>
      </c>
      <c r="AS218" s="5">
        <v>0</v>
      </c>
      <c r="AT218" s="5">
        <v>0</v>
      </c>
      <c r="AU218" s="5">
        <f>-AW167*$C$153/2</f>
        <v>-1.5070408950617283E-2</v>
      </c>
      <c r="AV218" s="5">
        <f>AW163-AW165/2</f>
        <v>0.16809534143518523</v>
      </c>
      <c r="AW218" s="5">
        <v>0</v>
      </c>
      <c r="AX218" s="5">
        <f>-2*AW163-AW167*$C$153+$C$151*AW163*$E$157</f>
        <v>-0.34759390781462757</v>
      </c>
      <c r="AY218" s="5">
        <f>AW167*$C$153/2</f>
        <v>1.5070408950617283E-2</v>
      </c>
      <c r="AZ218" s="5">
        <f>AW163+AW165/2</f>
        <v>0.14975766782407413</v>
      </c>
      <c r="BA218" s="5">
        <v>0</v>
      </c>
      <c r="BB218" s="5">
        <v>0</v>
      </c>
      <c r="BC218" s="5">
        <v>0</v>
      </c>
      <c r="BD218" s="5">
        <v>0</v>
      </c>
    </row>
    <row r="219" spans="2:56" x14ac:dyDescent="0.25">
      <c r="B219" s="1" t="s">
        <v>108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v>0</v>
      </c>
      <c r="AI219" s="5">
        <v>0</v>
      </c>
      <c r="AJ219" s="5">
        <v>0</v>
      </c>
      <c r="AK219" s="5">
        <v>0</v>
      </c>
      <c r="AL219" s="5">
        <v>0</v>
      </c>
      <c r="AM219" s="5">
        <v>0</v>
      </c>
      <c r="AN219" s="5">
        <v>0</v>
      </c>
      <c r="AO219" s="5">
        <v>0</v>
      </c>
      <c r="AP219" s="5">
        <v>0</v>
      </c>
      <c r="AQ219" s="5">
        <v>0</v>
      </c>
      <c r="AR219" s="5">
        <v>0</v>
      </c>
      <c r="AS219" s="5">
        <v>0</v>
      </c>
      <c r="AT219" s="5">
        <v>0</v>
      </c>
      <c r="AU219" s="5">
        <v>0</v>
      </c>
      <c r="AV219" s="5">
        <v>0</v>
      </c>
      <c r="AW219" s="5">
        <f>-AY169*$C$153/2+AY167*$C$153</f>
        <v>2.9561186787749279E-2</v>
      </c>
      <c r="AX219" s="5">
        <f>AY167*$C$153/2</f>
        <v>1.4490777837131999E-2</v>
      </c>
      <c r="AY219" s="5">
        <f>-2*AY167*$C$153+AY167*$C$157</f>
        <v>-5.7735574169496158E-2</v>
      </c>
      <c r="AZ219" s="5">
        <f>-AY169*$C$153</f>
        <v>1.1592622269705601E-3</v>
      </c>
      <c r="BA219" s="5">
        <f>AY169*$C$153/2+AY167*$C$153</f>
        <v>2.8401924560778717E-2</v>
      </c>
      <c r="BB219" s="5">
        <f>-AY167*$C$153/2</f>
        <v>-1.4490777837131999E-2</v>
      </c>
      <c r="BC219" s="5">
        <v>0</v>
      </c>
      <c r="BD219" s="5">
        <v>0</v>
      </c>
    </row>
    <row r="220" spans="2:56" x14ac:dyDescent="0.25">
      <c r="B220" s="1" t="s">
        <v>109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5">
        <v>0</v>
      </c>
      <c r="AD220" s="5">
        <v>0</v>
      </c>
      <c r="AE220" s="5">
        <v>0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0</v>
      </c>
      <c r="AM220" s="5">
        <v>0</v>
      </c>
      <c r="AN220" s="5">
        <v>0</v>
      </c>
      <c r="AO220" s="5">
        <v>0</v>
      </c>
      <c r="AP220" s="5">
        <v>0</v>
      </c>
      <c r="AQ220" s="5">
        <v>0</v>
      </c>
      <c r="AR220" s="5">
        <v>0</v>
      </c>
      <c r="AS220" s="5">
        <v>0</v>
      </c>
      <c r="AT220" s="5">
        <v>0</v>
      </c>
      <c r="AU220" s="5">
        <v>0</v>
      </c>
      <c r="AV220" s="5">
        <v>0</v>
      </c>
      <c r="AW220" s="5">
        <f>-AY167*$C$153/2</f>
        <v>-1.4490777837131999E-2</v>
      </c>
      <c r="AX220" s="5">
        <f>AY163-AY165/2</f>
        <v>0.14976218894675919</v>
      </c>
      <c r="AY220" s="5">
        <v>0</v>
      </c>
      <c r="AZ220" s="5">
        <f>-2*AY163-AY167*$C$153+$C$151*AY163*$E$157</f>
        <v>-0.31119619665610065</v>
      </c>
      <c r="BA220" s="5">
        <f>AY167*$C$153/2</f>
        <v>1.4490777837131999E-2</v>
      </c>
      <c r="BB220" s="5">
        <f>AY163+AY165/2</f>
        <v>0.13280797887731477</v>
      </c>
      <c r="BC220" s="5">
        <v>0</v>
      </c>
      <c r="BD220" s="5">
        <v>0</v>
      </c>
    </row>
    <row r="221" spans="2:56" x14ac:dyDescent="0.25">
      <c r="B221" s="1" t="s">
        <v>110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v>0</v>
      </c>
      <c r="AI221" s="5">
        <v>0</v>
      </c>
      <c r="AJ221" s="5">
        <v>0</v>
      </c>
      <c r="AK221" s="5">
        <v>0</v>
      </c>
      <c r="AL221" s="5">
        <v>0</v>
      </c>
      <c r="AM221" s="5">
        <v>0</v>
      </c>
      <c r="AN221" s="5">
        <v>0</v>
      </c>
      <c r="AO221" s="5">
        <v>0</v>
      </c>
      <c r="AP221" s="5">
        <v>0</v>
      </c>
      <c r="AQ221" s="5">
        <v>0</v>
      </c>
      <c r="AR221" s="5">
        <v>0</v>
      </c>
      <c r="AS221" s="5">
        <v>0</v>
      </c>
      <c r="AT221" s="5">
        <v>0</v>
      </c>
      <c r="AU221" s="5">
        <v>0</v>
      </c>
      <c r="AV221" s="5">
        <v>0</v>
      </c>
      <c r="AW221" s="5">
        <v>0</v>
      </c>
      <c r="AX221" s="5">
        <v>0</v>
      </c>
      <c r="AY221" s="5">
        <f>-BA169*$C$153/2+BA167*$C$153</f>
        <v>2.8401924560778724E-2</v>
      </c>
      <c r="AZ221" s="5">
        <f>BA167*$C$153/2</f>
        <v>1.3911146723646722E-2</v>
      </c>
      <c r="BA221" s="5">
        <f>-2*BA167*$C$153+BA167*$C$157</f>
        <v>-5.5426151202716323E-2</v>
      </c>
      <c r="BB221" s="5">
        <f>-BA169*$C$153</f>
        <v>1.1592622269705601E-3</v>
      </c>
      <c r="BC221" s="5">
        <f>BA169*$C$153/2+BA167*$C$153</f>
        <v>2.7242662333808162E-2</v>
      </c>
      <c r="BD221" s="5">
        <f>-BA167*$C$153/2</f>
        <v>-1.3911146723646722E-2</v>
      </c>
    </row>
    <row r="222" spans="2:56" x14ac:dyDescent="0.25">
      <c r="B222" s="1" t="s">
        <v>111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v>0</v>
      </c>
      <c r="AI222" s="5">
        <v>0</v>
      </c>
      <c r="AJ222" s="5">
        <v>0</v>
      </c>
      <c r="AK222" s="5">
        <v>0</v>
      </c>
      <c r="AL222" s="5">
        <v>0</v>
      </c>
      <c r="AM222" s="5">
        <v>0</v>
      </c>
      <c r="AN222" s="5">
        <v>0</v>
      </c>
      <c r="AO222" s="5">
        <v>0</v>
      </c>
      <c r="AP222" s="5">
        <v>0</v>
      </c>
      <c r="AQ222" s="5">
        <v>0</v>
      </c>
      <c r="AR222" s="5">
        <v>0</v>
      </c>
      <c r="AS222" s="5">
        <v>0</v>
      </c>
      <c r="AT222" s="5">
        <v>0</v>
      </c>
      <c r="AU222" s="5">
        <v>0</v>
      </c>
      <c r="AV222" s="5">
        <v>0</v>
      </c>
      <c r="AW222" s="5">
        <v>0</v>
      </c>
      <c r="AX222" s="5">
        <v>0</v>
      </c>
      <c r="AY222" s="5">
        <f>-BA167*$C$153/2</f>
        <v>-1.3911146723646722E-2</v>
      </c>
      <c r="AZ222" s="5">
        <f>BA163-BA165/2</f>
        <v>0.1328125</v>
      </c>
      <c r="BA222" s="5">
        <v>0</v>
      </c>
      <c r="BB222" s="5">
        <f>-2*BA163-BA167*$C$153+$C$151*BA163*$E$157</f>
        <v>-0.27750774605099982</v>
      </c>
      <c r="BC222" s="5">
        <f>BA167*$C$153/2</f>
        <v>1.3911146723646722E-2</v>
      </c>
      <c r="BD222" s="5">
        <f>BA163+BA165/2</f>
        <v>0.1171875</v>
      </c>
    </row>
    <row r="223" spans="2:56" x14ac:dyDescent="0.25">
      <c r="B223" s="1" t="s">
        <v>15</v>
      </c>
      <c r="C223" s="5">
        <v>0</v>
      </c>
      <c r="D223" s="5">
        <v>0</v>
      </c>
      <c r="E223" s="5">
        <v>1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v>0</v>
      </c>
      <c r="AI223" s="5">
        <v>0</v>
      </c>
      <c r="AJ223" s="5">
        <v>0</v>
      </c>
      <c r="AK223" s="5">
        <v>0</v>
      </c>
      <c r="AL223" s="5">
        <v>0</v>
      </c>
      <c r="AM223" s="5">
        <v>0</v>
      </c>
      <c r="AN223" s="5">
        <v>0</v>
      </c>
      <c r="AO223" s="5">
        <v>0</v>
      </c>
      <c r="AP223" s="5">
        <v>0</v>
      </c>
      <c r="AQ223" s="5">
        <v>0</v>
      </c>
      <c r="AR223" s="5">
        <v>0</v>
      </c>
      <c r="AS223" s="5">
        <v>0</v>
      </c>
      <c r="AT223" s="5">
        <v>0</v>
      </c>
      <c r="AU223" s="5">
        <v>0</v>
      </c>
      <c r="AV223" s="5">
        <v>0</v>
      </c>
      <c r="AW223" s="5">
        <v>0</v>
      </c>
      <c r="AX223" s="5">
        <v>0</v>
      </c>
      <c r="AY223" s="5">
        <v>0</v>
      </c>
      <c r="AZ223" s="5">
        <v>0</v>
      </c>
      <c r="BA223" s="5">
        <v>0</v>
      </c>
      <c r="BB223" s="5">
        <v>0</v>
      </c>
      <c r="BC223" s="5">
        <v>0</v>
      </c>
      <c r="BD223" s="5">
        <v>0</v>
      </c>
    </row>
    <row r="224" spans="2:56" x14ac:dyDescent="0.25">
      <c r="B224" s="1" t="s">
        <v>16</v>
      </c>
      <c r="C224" s="5">
        <v>0</v>
      </c>
      <c r="D224" s="5">
        <v>0</v>
      </c>
      <c r="E224" s="5">
        <v>0</v>
      </c>
      <c r="F224" s="5">
        <v>1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v>0</v>
      </c>
      <c r="AI224" s="5">
        <v>0</v>
      </c>
      <c r="AJ224" s="5">
        <v>0</v>
      </c>
      <c r="AK224" s="5">
        <v>0</v>
      </c>
      <c r="AL224" s="5">
        <v>0</v>
      </c>
      <c r="AM224" s="5">
        <v>0</v>
      </c>
      <c r="AN224" s="5">
        <v>0</v>
      </c>
      <c r="AO224" s="5">
        <v>0</v>
      </c>
      <c r="AP224" s="5">
        <v>0</v>
      </c>
      <c r="AQ224" s="5">
        <v>0</v>
      </c>
      <c r="AR224" s="5">
        <v>0</v>
      </c>
      <c r="AS224" s="5">
        <v>0</v>
      </c>
      <c r="AT224" s="5">
        <v>0</v>
      </c>
      <c r="AU224" s="5">
        <v>0</v>
      </c>
      <c r="AV224" s="5">
        <v>0</v>
      </c>
      <c r="AW224" s="5">
        <v>0</v>
      </c>
      <c r="AX224" s="5">
        <v>0</v>
      </c>
      <c r="AY224" s="5">
        <v>0</v>
      </c>
      <c r="AZ224" s="5">
        <v>0</v>
      </c>
      <c r="BA224" s="5">
        <v>0</v>
      </c>
      <c r="BB224" s="5">
        <v>0</v>
      </c>
      <c r="BC224" s="5">
        <v>0</v>
      </c>
      <c r="BD224" s="5">
        <v>0</v>
      </c>
    </row>
    <row r="225" spans="2:56" x14ac:dyDescent="0.25">
      <c r="B225" s="1" t="s">
        <v>112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</v>
      </c>
      <c r="AF225" s="5">
        <v>0</v>
      </c>
      <c r="AG225" s="5">
        <v>0</v>
      </c>
      <c r="AH225" s="5">
        <v>0</v>
      </c>
      <c r="AI225" s="5">
        <v>0</v>
      </c>
      <c r="AJ225" s="5">
        <v>0</v>
      </c>
      <c r="AK225" s="5">
        <v>0</v>
      </c>
      <c r="AL225" s="5">
        <v>0</v>
      </c>
      <c r="AM225" s="5">
        <v>0</v>
      </c>
      <c r="AN225" s="5">
        <v>0</v>
      </c>
      <c r="AO225" s="5">
        <v>0</v>
      </c>
      <c r="AP225" s="5">
        <v>0</v>
      </c>
      <c r="AQ225" s="5">
        <v>0</v>
      </c>
      <c r="AR225" s="5">
        <v>0</v>
      </c>
      <c r="AS225" s="5">
        <v>0</v>
      </c>
      <c r="AT225" s="5">
        <v>0</v>
      </c>
      <c r="AU225" s="5">
        <v>0</v>
      </c>
      <c r="AV225" s="5">
        <v>0</v>
      </c>
      <c r="AW225" s="5">
        <v>0</v>
      </c>
      <c r="AX225" s="5">
        <v>0</v>
      </c>
      <c r="AY225" s="5">
        <v>0</v>
      </c>
      <c r="AZ225" s="5">
        <v>0</v>
      </c>
      <c r="BA225" s="5">
        <v>1</v>
      </c>
      <c r="BB225" s="5">
        <v>0</v>
      </c>
      <c r="BC225" s="5">
        <v>0</v>
      </c>
      <c r="BD225" s="5">
        <v>0</v>
      </c>
    </row>
    <row r="226" spans="2:56" x14ac:dyDescent="0.25">
      <c r="B226" s="1" t="s">
        <v>113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v>0</v>
      </c>
      <c r="AI226" s="5">
        <v>0</v>
      </c>
      <c r="AJ226" s="5">
        <v>0</v>
      </c>
      <c r="AK226" s="5">
        <v>0</v>
      </c>
      <c r="AL226" s="5">
        <v>0</v>
      </c>
      <c r="AM226" s="5">
        <v>0</v>
      </c>
      <c r="AN226" s="5">
        <v>0</v>
      </c>
      <c r="AO226" s="5">
        <v>0</v>
      </c>
      <c r="AP226" s="5">
        <v>0</v>
      </c>
      <c r="AQ226" s="5">
        <v>0</v>
      </c>
      <c r="AR226" s="5">
        <v>0</v>
      </c>
      <c r="AS226" s="5">
        <v>0</v>
      </c>
      <c r="AT226" s="5">
        <v>0</v>
      </c>
      <c r="AU226" s="5">
        <v>0</v>
      </c>
      <c r="AV226" s="5">
        <v>0</v>
      </c>
      <c r="AW226" s="5">
        <v>0</v>
      </c>
      <c r="AX226" s="5">
        <v>0</v>
      </c>
      <c r="AY226" s="5">
        <v>0</v>
      </c>
      <c r="AZ226" s="5">
        <v>0</v>
      </c>
      <c r="BA226" s="5">
        <v>0</v>
      </c>
      <c r="BB226" s="5">
        <v>1</v>
      </c>
      <c r="BC226" s="5">
        <v>0</v>
      </c>
      <c r="BD226" s="5">
        <v>0</v>
      </c>
    </row>
    <row r="232" spans="2:56" ht="18.75" x14ac:dyDescent="0.25">
      <c r="B232" s="13" t="s">
        <v>197</v>
      </c>
    </row>
    <row r="233" spans="2:56" ht="18.75" x14ac:dyDescent="0.25">
      <c r="C233" s="2" t="s">
        <v>201</v>
      </c>
      <c r="D233" s="14"/>
      <c r="E233" s="15"/>
    </row>
    <row r="234" spans="2:56" x14ac:dyDescent="0.25">
      <c r="C234" s="23"/>
      <c r="D234" s="14"/>
      <c r="E234" s="15"/>
    </row>
    <row r="235" spans="2:56" x14ac:dyDescent="0.25">
      <c r="C235" s="16"/>
      <c r="D235" s="14"/>
    </row>
    <row r="236" spans="2:56" x14ac:dyDescent="0.25">
      <c r="B236" s="4" t="s">
        <v>59</v>
      </c>
      <c r="C236" s="6">
        <v>32</v>
      </c>
    </row>
    <row r="237" spans="2:56" x14ac:dyDescent="0.25">
      <c r="B237" s="9"/>
      <c r="C237" s="8">
        <f>1/C236</f>
        <v>3.125E-2</v>
      </c>
    </row>
    <row r="238" spans="2:56" x14ac:dyDescent="0.25">
      <c r="B238" s="3"/>
    </row>
    <row r="239" spans="2:56" x14ac:dyDescent="0.25">
      <c r="C239" s="18">
        <f>C22</f>
        <v>3.1200000000000002E-2</v>
      </c>
    </row>
    <row r="240" spans="2:56" ht="20.25" x14ac:dyDescent="0.35">
      <c r="B240" s="19" t="s">
        <v>203</v>
      </c>
      <c r="C240" s="18">
        <f>C23</f>
        <v>0.01</v>
      </c>
    </row>
    <row r="242" spans="1:69" x14ac:dyDescent="0.25">
      <c r="C242" s="12">
        <f>C237*C237/C239</f>
        <v>3.1300080128205128E-2</v>
      </c>
    </row>
    <row r="243" spans="1:69" x14ac:dyDescent="0.25">
      <c r="C243" s="4"/>
    </row>
    <row r="244" spans="1:69" x14ac:dyDescent="0.25">
      <c r="A244" s="15"/>
      <c r="C244" s="20">
        <v>11.989139068144716</v>
      </c>
      <c r="G244" s="17" t="s">
        <v>114</v>
      </c>
      <c r="H244" s="1">
        <f>1E+70*MDETERM(C262:BT331)</f>
        <v>1.5545522401454186E-8</v>
      </c>
    </row>
    <row r="245" spans="1:69" x14ac:dyDescent="0.25">
      <c r="C245" s="4"/>
      <c r="F245" s="21" t="s">
        <v>189</v>
      </c>
      <c r="G245" s="21" t="s">
        <v>190</v>
      </c>
      <c r="H245" s="21" t="s">
        <v>115</v>
      </c>
      <c r="I245" s="21" t="s">
        <v>116</v>
      </c>
      <c r="J245" s="21" t="s">
        <v>119</v>
      </c>
      <c r="K245" s="21" t="s">
        <v>154</v>
      </c>
    </row>
    <row r="246" spans="1:69" x14ac:dyDescent="0.25">
      <c r="B246" s="7"/>
      <c r="C246" s="20">
        <f>C237*C237*C237*C237*C244*C244</f>
        <v>1.3708062705546756E-4</v>
      </c>
      <c r="E246" s="20">
        <f>C237*C237*C244*C244</f>
        <v>0.14037056210479879</v>
      </c>
      <c r="F246" s="21" t="s">
        <v>195</v>
      </c>
      <c r="G246" s="22" t="s">
        <v>196</v>
      </c>
      <c r="H246" s="22">
        <v>12.835618324850682</v>
      </c>
      <c r="I246" s="22">
        <v>12.178108691066429</v>
      </c>
      <c r="J246" s="22">
        <v>12.039245832364143</v>
      </c>
      <c r="K246" s="22">
        <v>11.989139068144716</v>
      </c>
    </row>
    <row r="247" spans="1:69" x14ac:dyDescent="0.25">
      <c r="B247" s="7"/>
      <c r="C247" s="4"/>
      <c r="D247" s="3"/>
      <c r="E247" s="8"/>
    </row>
    <row r="248" spans="1:69" x14ac:dyDescent="0.25">
      <c r="B248" s="7"/>
      <c r="C248" s="7">
        <f>C31</f>
        <v>0.5</v>
      </c>
      <c r="D248" s="3"/>
      <c r="E248" s="8"/>
    </row>
    <row r="249" spans="1:69" x14ac:dyDescent="0.25">
      <c r="D249" s="16" t="s">
        <v>60</v>
      </c>
      <c r="E249" s="21">
        <v>1</v>
      </c>
      <c r="F249" s="21"/>
      <c r="G249" s="21">
        <v>2</v>
      </c>
      <c r="H249" s="21"/>
      <c r="I249" s="21">
        <v>3</v>
      </c>
      <c r="J249" s="21"/>
      <c r="K249" s="21">
        <v>4</v>
      </c>
      <c r="L249" s="21"/>
      <c r="M249" s="21">
        <v>5</v>
      </c>
      <c r="N249" s="21"/>
      <c r="O249" s="21">
        <v>6</v>
      </c>
      <c r="P249" s="21"/>
      <c r="Q249" s="21">
        <v>7</v>
      </c>
      <c r="R249" s="21"/>
      <c r="S249" s="21">
        <v>8</v>
      </c>
      <c r="T249" s="21"/>
      <c r="U249" s="21">
        <v>9</v>
      </c>
      <c r="W249" s="21">
        <v>10</v>
      </c>
      <c r="X249" s="21"/>
      <c r="Y249" s="21">
        <v>11</v>
      </c>
      <c r="Z249" s="21"/>
      <c r="AA249" s="21">
        <v>12</v>
      </c>
      <c r="AB249" s="21"/>
      <c r="AC249" s="21">
        <v>13</v>
      </c>
      <c r="AD249" s="21"/>
      <c r="AE249" s="21">
        <v>14</v>
      </c>
      <c r="AF249" s="21"/>
      <c r="AG249" s="21">
        <v>15</v>
      </c>
      <c r="AH249" s="21"/>
      <c r="AI249" s="21">
        <v>16</v>
      </c>
      <c r="AJ249" s="21"/>
      <c r="AK249" s="21">
        <v>17</v>
      </c>
      <c r="AL249" s="21"/>
      <c r="AM249" s="21">
        <v>18</v>
      </c>
      <c r="AN249" s="21"/>
      <c r="AO249" s="21">
        <v>19</v>
      </c>
      <c r="AP249" s="21"/>
      <c r="AQ249" s="21">
        <v>20</v>
      </c>
      <c r="AR249" s="21"/>
      <c r="AS249" s="21">
        <v>21</v>
      </c>
      <c r="AT249" s="21"/>
      <c r="AU249" s="21">
        <v>22</v>
      </c>
      <c r="AV249" s="21"/>
      <c r="AW249" s="21">
        <v>23</v>
      </c>
      <c r="AX249" s="21"/>
      <c r="AY249" s="21">
        <v>24</v>
      </c>
      <c r="AZ249" s="21"/>
      <c r="BA249" s="21">
        <v>25</v>
      </c>
      <c r="BB249" s="21"/>
      <c r="BC249" s="21">
        <v>26</v>
      </c>
      <c r="BE249" s="21">
        <v>27</v>
      </c>
      <c r="BF249" s="21"/>
      <c r="BG249" s="21">
        <v>28</v>
      </c>
      <c r="BH249" s="21"/>
      <c r="BI249" s="21">
        <v>29</v>
      </c>
      <c r="BJ249" s="21"/>
      <c r="BK249" s="21">
        <v>30</v>
      </c>
      <c r="BL249" s="21"/>
      <c r="BM249" s="21">
        <v>31</v>
      </c>
      <c r="BN249" s="21"/>
      <c r="BO249" s="21">
        <v>32</v>
      </c>
      <c r="BP249" s="21"/>
      <c r="BQ249" s="21">
        <v>33</v>
      </c>
    </row>
    <row r="250" spans="1:69" x14ac:dyDescent="0.25">
      <c r="E250" s="5">
        <v>0</v>
      </c>
      <c r="F250" s="5"/>
      <c r="G250" s="5">
        <f>1/C236</f>
        <v>3.125E-2</v>
      </c>
      <c r="H250" s="5"/>
      <c r="I250" s="5">
        <f>2/C236</f>
        <v>6.25E-2</v>
      </c>
      <c r="J250" s="5"/>
      <c r="K250" s="5">
        <f>3/C236</f>
        <v>9.375E-2</v>
      </c>
      <c r="L250" s="5"/>
      <c r="M250" s="5">
        <f>4/C236</f>
        <v>0.125</v>
      </c>
      <c r="N250" s="5"/>
      <c r="O250" s="5">
        <f>5/C236</f>
        <v>0.15625</v>
      </c>
      <c r="P250" s="5"/>
      <c r="Q250" s="5">
        <f>6/C236</f>
        <v>0.1875</v>
      </c>
      <c r="R250" s="5"/>
      <c r="S250" s="5">
        <f>7/C236</f>
        <v>0.21875</v>
      </c>
      <c r="T250" s="5"/>
      <c r="U250" s="5">
        <f>8/C236</f>
        <v>0.25</v>
      </c>
      <c r="W250" s="5">
        <f>9/C236</f>
        <v>0.28125</v>
      </c>
      <c r="X250" s="5"/>
      <c r="Y250" s="5">
        <f>10/C236</f>
        <v>0.3125</v>
      </c>
      <c r="Z250" s="5"/>
      <c r="AA250" s="5">
        <f>11/C236</f>
        <v>0.34375</v>
      </c>
      <c r="AB250" s="5"/>
      <c r="AC250" s="5">
        <f>12/C236</f>
        <v>0.375</v>
      </c>
      <c r="AD250" s="5"/>
      <c r="AE250" s="5">
        <f>13/C236</f>
        <v>0.40625</v>
      </c>
      <c r="AF250" s="5"/>
      <c r="AG250" s="5">
        <f>14/C236</f>
        <v>0.4375</v>
      </c>
      <c r="AH250" s="5"/>
      <c r="AI250" s="5">
        <f>15/C236</f>
        <v>0.46875</v>
      </c>
      <c r="AJ250" s="5"/>
      <c r="AK250" s="5">
        <f>16/C236</f>
        <v>0.5</v>
      </c>
      <c r="AL250" s="5"/>
      <c r="AM250" s="5">
        <f>17/C236</f>
        <v>0.53125</v>
      </c>
      <c r="AO250" s="5">
        <f>18/C236</f>
        <v>0.5625</v>
      </c>
      <c r="AP250" s="5"/>
      <c r="AQ250" s="5">
        <f>19/C236</f>
        <v>0.59375</v>
      </c>
      <c r="AR250" s="5"/>
      <c r="AS250" s="5">
        <f>20/C236</f>
        <v>0.625</v>
      </c>
      <c r="AT250" s="5"/>
      <c r="AU250" s="5">
        <f>21/C236</f>
        <v>0.65625</v>
      </c>
      <c r="AV250" s="5"/>
      <c r="AW250" s="5">
        <f>22/C236</f>
        <v>0.6875</v>
      </c>
      <c r="AX250" s="5"/>
      <c r="AY250" s="5">
        <f>23/C236</f>
        <v>0.71875</v>
      </c>
      <c r="AZ250" s="5"/>
      <c r="BA250" s="5">
        <f>24/C236</f>
        <v>0.75</v>
      </c>
      <c r="BC250" s="5">
        <f>25/C236</f>
        <v>0.78125</v>
      </c>
      <c r="BD250" s="5"/>
      <c r="BE250" s="5">
        <f>26/C236</f>
        <v>0.8125</v>
      </c>
      <c r="BF250" s="5"/>
      <c r="BG250" s="5">
        <f>27/C236</f>
        <v>0.84375</v>
      </c>
      <c r="BH250" s="5"/>
      <c r="BI250" s="5">
        <f>28/C236</f>
        <v>0.875</v>
      </c>
      <c r="BJ250" s="5"/>
      <c r="BK250" s="5">
        <f>29/C236</f>
        <v>0.90625</v>
      </c>
      <c r="BL250" s="5"/>
      <c r="BM250" s="5">
        <f>30/C236</f>
        <v>0.9375</v>
      </c>
      <c r="BN250" s="5"/>
      <c r="BO250" s="5">
        <f>31/C236</f>
        <v>0.96875</v>
      </c>
      <c r="BP250" s="5"/>
      <c r="BQ250" s="5">
        <f>32/C236</f>
        <v>1</v>
      </c>
    </row>
    <row r="251" spans="1:69" x14ac:dyDescent="0.25">
      <c r="W251" s="5"/>
    </row>
    <row r="252" spans="1:69" x14ac:dyDescent="0.25">
      <c r="E252" s="5">
        <f>POWER(1-$C$248*E250,3)</f>
        <v>1</v>
      </c>
      <c r="F252" s="11"/>
      <c r="G252" s="5">
        <f>POWER(1-$C$248*G250,3)</f>
        <v>0.95385360717773438</v>
      </c>
      <c r="H252" s="11"/>
      <c r="I252" s="5">
        <f>POWER(1-$C$248*I250,3)</f>
        <v>0.909149169921875</v>
      </c>
      <c r="J252" s="11"/>
      <c r="K252" s="5">
        <f>POWER(1-$C$248*K250,3)</f>
        <v>0.86586380004882813</v>
      </c>
      <c r="L252" s="11"/>
      <c r="M252" s="5">
        <f>POWER(1-$C$248*M250,3)</f>
        <v>0.823974609375</v>
      </c>
      <c r="N252" s="11"/>
      <c r="O252" s="5">
        <f>POWER(1-$C$248*O250,3)</f>
        <v>0.78345870971679688</v>
      </c>
      <c r="P252" s="11"/>
      <c r="Q252" s="5">
        <f>POWER(1-$C$248*Q250,3)</f>
        <v>0.744293212890625</v>
      </c>
      <c r="R252" s="11"/>
      <c r="S252" s="5">
        <f>POWER(1-$C$248*S250,3)</f>
        <v>0.70645523071289063</v>
      </c>
      <c r="T252" s="11"/>
      <c r="U252" s="5">
        <f>POWER(1-$C$248*U250,3)</f>
        <v>0.669921875</v>
      </c>
      <c r="W252" s="5">
        <f>POWER(1-$C$248*W250,3)</f>
        <v>0.63467025756835938</v>
      </c>
      <c r="Y252" s="5">
        <f>POWER(1-$C$248*Y250,3)</f>
        <v>0.600677490234375</v>
      </c>
      <c r="AA252" s="5">
        <f>POWER(1-$C$248*AA250,3)</f>
        <v>0.56792068481445313</v>
      </c>
      <c r="AC252" s="5">
        <f>POWER(1-$C$248*AC250,3)</f>
        <v>0.536376953125</v>
      </c>
      <c r="AE252" s="5">
        <f>POWER(1-$C$248*AE250,3)</f>
        <v>0.50602340698242188</v>
      </c>
      <c r="AG252" s="5">
        <f>POWER(1-$C$248*AG250,3)</f>
        <v>0.476837158203125</v>
      </c>
      <c r="AI252" s="5">
        <f>POWER(1-$C$248*AI250,3)</f>
        <v>0.44879531860351563</v>
      </c>
      <c r="AK252" s="5">
        <f>POWER(1-$C$248*AK250,3)</f>
        <v>0.421875</v>
      </c>
      <c r="AM252" s="5">
        <f>POWER(1-$C$248*AM250,3)</f>
        <v>0.39605331420898438</v>
      </c>
      <c r="AO252" s="5">
        <f>POWER(1-$C$248*AO250,3)</f>
        <v>0.371307373046875</v>
      </c>
      <c r="AQ252" s="5">
        <f>POWER(1-$C$248*AQ250,3)</f>
        <v>0.34761428833007813</v>
      </c>
      <c r="AS252" s="5">
        <f>POWER(1-$C$248*AS250,3)</f>
        <v>0.324951171875</v>
      </c>
      <c r="AU252" s="5">
        <f>POWER(1-$C$248*AU250,3)</f>
        <v>0.30329513549804688</v>
      </c>
      <c r="AW252" s="5">
        <f>POWER(1-$C$248*AW250,3)</f>
        <v>0.282623291015625</v>
      </c>
      <c r="AY252" s="5">
        <f>POWER(1-$C$248*AY250,3)</f>
        <v>0.26291275024414063</v>
      </c>
      <c r="BA252" s="5">
        <f>POWER(1-$C$248*BA250,3)</f>
        <v>0.244140625</v>
      </c>
      <c r="BC252" s="5">
        <f>POWER(1-$C$248*BC250,3)</f>
        <v>0.22628402709960938</v>
      </c>
      <c r="BE252" s="5">
        <f>POWER(1-$C$248*BE250,3)</f>
        <v>0.209320068359375</v>
      </c>
      <c r="BG252" s="5">
        <f>POWER(1-$C$248*BG250,3)</f>
        <v>0.19322586059570313</v>
      </c>
      <c r="BI252" s="5">
        <f>POWER(1-$C$248*BI250,3)</f>
        <v>0.177978515625</v>
      </c>
      <c r="BK252" s="5">
        <f>POWER(1-$C$248*BK250,3)</f>
        <v>0.16355514526367188</v>
      </c>
      <c r="BM252" s="5">
        <f>POWER(1-$C$248*BM250,3)</f>
        <v>0.149932861328125</v>
      </c>
      <c r="BO252" s="5">
        <f>POWER(1-$C$248*BO250,3)</f>
        <v>0.13708877563476563</v>
      </c>
      <c r="BQ252" s="5">
        <f>POWER(1-$C$248*BQ250,3)</f>
        <v>0.125</v>
      </c>
    </row>
    <row r="253" spans="1:69" x14ac:dyDescent="0.25"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21"/>
      <c r="W253" s="5"/>
      <c r="X253" s="21"/>
      <c r="Y253" s="5"/>
      <c r="AA253" s="5"/>
      <c r="AC253" s="5"/>
      <c r="AE253" s="5"/>
      <c r="AG253" s="5"/>
      <c r="AI253" s="5"/>
      <c r="AK253" s="5"/>
      <c r="AM253" s="5"/>
      <c r="AO253" s="5"/>
      <c r="AQ253" s="5"/>
      <c r="AS253" s="5"/>
      <c r="AU253" s="5"/>
      <c r="AW253" s="5"/>
      <c r="AY253" s="5"/>
      <c r="BA253" s="5"/>
      <c r="BC253" s="5"/>
      <c r="BE253" s="5"/>
      <c r="BG253" s="5"/>
      <c r="BI253" s="5"/>
      <c r="BK253" s="5"/>
      <c r="BM253" s="5"/>
      <c r="BO253" s="5"/>
      <c r="BQ253" s="5"/>
    </row>
    <row r="254" spans="1:69" x14ac:dyDescent="0.25">
      <c r="E254" s="5">
        <f>-3*$C$237*$C$248*POWER(1-$C$248*E250,2)</f>
        <v>-4.6875E-2</v>
      </c>
      <c r="F254" s="5"/>
      <c r="G254" s="5">
        <f>-3*$C$237*$C$248*POWER(1-$C$248*G250,2)</f>
        <v>-4.5421600341796875E-2</v>
      </c>
      <c r="H254" s="5"/>
      <c r="I254" s="5">
        <f>-3*$C$237*$C$248*POWER(1-$C$248*I250,2)</f>
        <v>-4.39910888671875E-2</v>
      </c>
      <c r="J254" s="5"/>
      <c r="K254" s="5">
        <f>-3*$C$237*$C$248*POWER(1-$C$248*K250,2)</f>
        <v>-4.2583465576171875E-2</v>
      </c>
      <c r="L254" s="5"/>
      <c r="M254" s="5">
        <f>-3*$C$237*$C$248*POWER(1-$C$248*M250,2)</f>
        <v>-4.119873046875E-2</v>
      </c>
      <c r="N254" s="5"/>
      <c r="O254" s="5">
        <f>-3*$C$237*$C$248*POWER(1-$C$248*O250,2)</f>
        <v>-3.9836883544921875E-2</v>
      </c>
      <c r="P254" s="5"/>
      <c r="Q254" s="5">
        <f>-3*$C$237*$C$248*POWER(1-$C$248*Q250,2)</f>
        <v>-3.84979248046875E-2</v>
      </c>
      <c r="R254" s="5"/>
      <c r="S254" s="5">
        <f>-3*$C$237*$C$248*POWER(1-$C$248*S250,2)</f>
        <v>-3.7181854248046875E-2</v>
      </c>
      <c r="T254" s="5"/>
      <c r="U254" s="5">
        <f>-3*$C$237*$C$248*POWER(1-$C$248*U250,2)</f>
        <v>-3.5888671875E-2</v>
      </c>
      <c r="V254" s="21"/>
      <c r="W254" s="5">
        <f>-3*$C$237*$C$248*POWER(1-$C$248*W250,2)</f>
        <v>-3.4618377685546875E-2</v>
      </c>
      <c r="X254" s="21"/>
      <c r="Y254" s="5">
        <f>-3*$C$237*$C$248*POWER(1-$C$248*Y250,2)</f>
        <v>-3.33709716796875E-2</v>
      </c>
      <c r="AA254" s="5">
        <f>-3*$C$237*$C$248*POWER(1-$C$248*AA250,2)</f>
        <v>-3.2146453857421875E-2</v>
      </c>
      <c r="AC254" s="5">
        <f>-3*$C$237*$C$248*POWER(1-$C$248*AC250,2)</f>
        <v>-3.094482421875E-2</v>
      </c>
      <c r="AE254" s="5">
        <f>-3*$C$237*$C$248*POWER(1-$C$248*AE250,2)</f>
        <v>-2.9766082763671875E-2</v>
      </c>
      <c r="AG254" s="5">
        <f>-3*$C$237*$C$248*POWER(1-$C$248*AG250,2)</f>
        <v>-2.86102294921875E-2</v>
      </c>
      <c r="AI254" s="5">
        <f>-3*$C$237*$C$248*POWER(1-$C$248*AI250,2)</f>
        <v>-2.7477264404296875E-2</v>
      </c>
      <c r="AK254" s="5">
        <f>-3*$C$237*$C$248*POWER(1-$C$248*AK250,2)</f>
        <v>-2.63671875E-2</v>
      </c>
      <c r="AM254" s="5">
        <f>-3*$C$237*$C$248*POWER(1-$C$248*AM250,2)</f>
        <v>-2.5279998779296875E-2</v>
      </c>
      <c r="AO254" s="5">
        <f>-3*$C$237*$C$248*POWER(1-$C$248*AO250,2)</f>
        <v>-2.42156982421875E-2</v>
      </c>
      <c r="AQ254" s="5">
        <f>-3*$C$237*$C$248*POWER(1-$C$248*AQ250,2)</f>
        <v>-2.3174285888671875E-2</v>
      </c>
      <c r="AS254" s="5">
        <f>-3*$C$237*$C$248*POWER(1-$C$248*AS250,2)</f>
        <v>-2.215576171875E-2</v>
      </c>
      <c r="AU254" s="5">
        <f>-3*$C$237*$C$248*POWER(1-$C$248*AU250,2)</f>
        <v>-2.1160125732421875E-2</v>
      </c>
      <c r="AW254" s="5">
        <f>-3*$C$237*$C$248*POWER(1-$C$248*AW250,2)</f>
        <v>-2.01873779296875E-2</v>
      </c>
      <c r="AY254" s="5">
        <f>-3*$C$237*$C$248*POWER(1-$C$248*AY250,2)</f>
        <v>-1.9237518310546875E-2</v>
      </c>
      <c r="BA254" s="5">
        <f>-3*$C$237*$C$248*POWER(1-$C$248*BA250,2)</f>
        <v>-1.8310546875E-2</v>
      </c>
      <c r="BC254" s="5">
        <f>-3*$C$237*$C$248*POWER(1-$C$248*BC250,2)</f>
        <v>-1.7406463623046875E-2</v>
      </c>
      <c r="BE254" s="5">
        <f>-3*$C$237*$C$248*POWER(1-$C$248*BE250,2)</f>
        <v>-1.65252685546875E-2</v>
      </c>
      <c r="BG254" s="5">
        <f>-3*$C$237*$C$248*POWER(1-$C$248*BG250,2)</f>
        <v>-1.5666961669921875E-2</v>
      </c>
      <c r="BI254" s="5">
        <f>-3*$C$237*$C$248*POWER(1-$C$248*BI250,2)</f>
        <v>-1.483154296875E-2</v>
      </c>
      <c r="BK254" s="5">
        <f>-3*$C$237*$C$248*POWER(1-$C$248*BK250,2)</f>
        <v>-1.4019012451171875E-2</v>
      </c>
      <c r="BM254" s="5">
        <f>-3*$C$237*$C$248*POWER(1-$C$248*BM250,2)</f>
        <v>-1.32293701171875E-2</v>
      </c>
      <c r="BO254" s="5">
        <f>-3*$C$237*$C$248*POWER(1-$C$248*BO250,2)</f>
        <v>-1.2462615966796875E-2</v>
      </c>
      <c r="BQ254" s="5">
        <f>-3*$C$237*$C$248*POWER(1-$C$248*BQ250,2)</f>
        <v>-1.171875E-2</v>
      </c>
    </row>
    <row r="255" spans="1:69" x14ac:dyDescent="0.25"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W255" s="11"/>
      <c r="Y255" s="11"/>
      <c r="AA255" s="11"/>
      <c r="AC255" s="11"/>
      <c r="AE255" s="11"/>
      <c r="AG255" s="11"/>
      <c r="AI255" s="11"/>
      <c r="AK255" s="11"/>
      <c r="AM255" s="11"/>
      <c r="AO255" s="11"/>
      <c r="AQ255" s="11"/>
      <c r="AS255" s="11"/>
      <c r="AU255" s="11"/>
      <c r="AW255" s="11"/>
      <c r="AY255" s="11"/>
      <c r="BA255" s="11"/>
      <c r="BC255" s="11"/>
      <c r="BE255" s="11"/>
      <c r="BG255" s="11"/>
      <c r="BI255" s="11"/>
      <c r="BK255" s="11"/>
      <c r="BM255" s="11"/>
      <c r="BO255" s="11"/>
      <c r="BQ255" s="11"/>
    </row>
    <row r="256" spans="1:69" x14ac:dyDescent="0.25">
      <c r="E256" s="5">
        <f>1-$C$248*E250</f>
        <v>1</v>
      </c>
      <c r="F256" s="5"/>
      <c r="G256" s="5">
        <f>1-$C$248*G250</f>
        <v>0.984375</v>
      </c>
      <c r="H256" s="5"/>
      <c r="I256" s="5">
        <f>1-$C$248*I250</f>
        <v>0.96875</v>
      </c>
      <c r="J256" s="5"/>
      <c r="K256" s="5">
        <f>1-$C$248*K250</f>
        <v>0.953125</v>
      </c>
      <c r="L256" s="5"/>
      <c r="M256" s="5">
        <f>1-$C$248*M250</f>
        <v>0.9375</v>
      </c>
      <c r="N256" s="5"/>
      <c r="O256" s="5">
        <f>1-$C$248*O250</f>
        <v>0.921875</v>
      </c>
      <c r="P256" s="5"/>
      <c r="Q256" s="5">
        <f>1-$C$248*Q250</f>
        <v>0.90625</v>
      </c>
      <c r="R256" s="5"/>
      <c r="S256" s="5">
        <f>1-$C$248*S250</f>
        <v>0.890625</v>
      </c>
      <c r="T256" s="5"/>
      <c r="U256" s="5">
        <f>1-$C$248*U250</f>
        <v>0.875</v>
      </c>
      <c r="W256" s="5">
        <f>1-$C$248*W250</f>
        <v>0.859375</v>
      </c>
      <c r="Y256" s="5">
        <f>1-$C$248*Y250</f>
        <v>0.84375</v>
      </c>
      <c r="AA256" s="5">
        <f>1-$C$248*AA250</f>
        <v>0.828125</v>
      </c>
      <c r="AC256" s="5">
        <f>1-$C$248*AC250</f>
        <v>0.8125</v>
      </c>
      <c r="AE256" s="5">
        <f>1-$C$248*AE250</f>
        <v>0.796875</v>
      </c>
      <c r="AG256" s="5">
        <f>1-$C$248*AG250</f>
        <v>0.78125</v>
      </c>
      <c r="AI256" s="5">
        <f>1-$C$248*AI250</f>
        <v>0.765625</v>
      </c>
      <c r="AK256" s="5">
        <f>1-$C$248*AK250</f>
        <v>0.75</v>
      </c>
      <c r="AM256" s="5">
        <f>1-$C$248*AM250</f>
        <v>0.734375</v>
      </c>
      <c r="AO256" s="5">
        <f>1-$C$248*AO250</f>
        <v>0.71875</v>
      </c>
      <c r="AQ256" s="5">
        <f>1-$C$248*AQ250</f>
        <v>0.703125</v>
      </c>
      <c r="AS256" s="5">
        <f>1-$C$248*AS250</f>
        <v>0.6875</v>
      </c>
      <c r="AU256" s="5">
        <f>1-$C$248*AU250</f>
        <v>0.671875</v>
      </c>
      <c r="AW256" s="5">
        <f>1-$C$248*AW250</f>
        <v>0.65625</v>
      </c>
      <c r="AY256" s="5">
        <f>1-$C$248*AY250</f>
        <v>0.640625</v>
      </c>
      <c r="BA256" s="5">
        <f>1-$C$248*BA250</f>
        <v>0.625</v>
      </c>
      <c r="BC256" s="5">
        <f>1-$C$248*BC250</f>
        <v>0.609375</v>
      </c>
      <c r="BE256" s="5">
        <f>1-$C$248*BE250</f>
        <v>0.59375</v>
      </c>
      <c r="BG256" s="5">
        <f>1-$C$248*BG250</f>
        <v>0.578125</v>
      </c>
      <c r="BI256" s="5">
        <f>1-$C$248*BI250</f>
        <v>0.5625</v>
      </c>
      <c r="BK256" s="5">
        <f>1-$C$248*BK250</f>
        <v>0.546875</v>
      </c>
      <c r="BM256" s="5">
        <f>1-$C$248*BM250</f>
        <v>0.53125</v>
      </c>
      <c r="BO256" s="5">
        <f>1-$C$248*BO250</f>
        <v>0.515625</v>
      </c>
      <c r="BQ256" s="5">
        <f>1-$C$248*BQ250</f>
        <v>0.5</v>
      </c>
    </row>
    <row r="257" spans="2:72" x14ac:dyDescent="0.25">
      <c r="E257" s="5"/>
      <c r="F257" s="11"/>
      <c r="G257" s="5"/>
      <c r="H257" s="11"/>
      <c r="I257" s="5"/>
      <c r="J257" s="11"/>
      <c r="K257" s="5"/>
      <c r="L257" s="11"/>
      <c r="M257" s="5"/>
      <c r="N257" s="11"/>
      <c r="O257" s="5"/>
      <c r="P257" s="11"/>
      <c r="Q257" s="5"/>
      <c r="R257" s="11"/>
      <c r="S257" s="5"/>
      <c r="T257" s="11"/>
      <c r="U257" s="5"/>
      <c r="W257" s="5"/>
      <c r="Y257" s="5"/>
      <c r="AA257" s="5"/>
      <c r="AC257" s="5"/>
      <c r="AE257" s="5"/>
      <c r="AG257" s="5"/>
      <c r="AI257" s="5"/>
      <c r="AK257" s="5"/>
      <c r="AM257" s="5"/>
      <c r="AO257" s="5"/>
      <c r="AQ257" s="5"/>
      <c r="AS257" s="5"/>
      <c r="AU257" s="5"/>
      <c r="AW257" s="5"/>
      <c r="AY257" s="5"/>
      <c r="BA257" s="5"/>
      <c r="BC257" s="5"/>
      <c r="BE257" s="5"/>
      <c r="BG257" s="5"/>
      <c r="BI257" s="5"/>
      <c r="BK257" s="5"/>
      <c r="BM257" s="5"/>
      <c r="BO257" s="5"/>
      <c r="BQ257" s="5"/>
    </row>
    <row r="258" spans="2:72" x14ac:dyDescent="0.25">
      <c r="E258" s="5">
        <f>-$C$237*$C$248</f>
        <v>-1.5625E-2</v>
      </c>
      <c r="F258" s="5"/>
      <c r="G258" s="5">
        <f>-$C$237*$C$248</f>
        <v>-1.5625E-2</v>
      </c>
      <c r="H258" s="5"/>
      <c r="I258" s="5">
        <f>-$C$237*$C$248</f>
        <v>-1.5625E-2</v>
      </c>
      <c r="J258" s="5"/>
      <c r="K258" s="5">
        <f>-$C$237*$C$248</f>
        <v>-1.5625E-2</v>
      </c>
      <c r="L258" s="5"/>
      <c r="M258" s="5">
        <f>-$C$237*$C$248</f>
        <v>-1.5625E-2</v>
      </c>
      <c r="N258" s="5"/>
      <c r="O258" s="5">
        <f>-$C$237*$C$248</f>
        <v>-1.5625E-2</v>
      </c>
      <c r="P258" s="5"/>
      <c r="Q258" s="5">
        <f>-$C$237*$C$248</f>
        <v>-1.5625E-2</v>
      </c>
      <c r="R258" s="5"/>
      <c r="S258" s="5">
        <f>-$C$237*$C$248</f>
        <v>-1.5625E-2</v>
      </c>
      <c r="T258" s="11"/>
      <c r="U258" s="5">
        <f>-$C$237*$C$248</f>
        <v>-1.5625E-2</v>
      </c>
      <c r="W258" s="5">
        <f>-$C$237*$C$248</f>
        <v>-1.5625E-2</v>
      </c>
      <c r="Y258" s="5">
        <f>-$C$237*$C$248</f>
        <v>-1.5625E-2</v>
      </c>
      <c r="AA258" s="5">
        <f>-$C$237*$C$248</f>
        <v>-1.5625E-2</v>
      </c>
      <c r="AC258" s="5">
        <f>-$C$237*$C$248</f>
        <v>-1.5625E-2</v>
      </c>
      <c r="AE258" s="5">
        <f>-$C$237*$C$248</f>
        <v>-1.5625E-2</v>
      </c>
      <c r="AG258" s="5">
        <f>-$C$237*$C$248</f>
        <v>-1.5625E-2</v>
      </c>
      <c r="AI258" s="5">
        <f>-$C$237*$C$248</f>
        <v>-1.5625E-2</v>
      </c>
      <c r="AK258" s="5">
        <f>-$C$237*$C$248</f>
        <v>-1.5625E-2</v>
      </c>
      <c r="AM258" s="5">
        <f>-$C$237*$C$248</f>
        <v>-1.5625E-2</v>
      </c>
      <c r="AO258" s="5">
        <f>-$C$237*$C$248</f>
        <v>-1.5625E-2</v>
      </c>
      <c r="AQ258" s="5">
        <f>-$C$237*$C$248</f>
        <v>-1.5625E-2</v>
      </c>
      <c r="AS258" s="5">
        <f>-$C$237*$C$248</f>
        <v>-1.5625E-2</v>
      </c>
      <c r="AU258" s="5">
        <f>-$C$237*$C$248</f>
        <v>-1.5625E-2</v>
      </c>
      <c r="AW258" s="5">
        <f>-$C$237*$C$248</f>
        <v>-1.5625E-2</v>
      </c>
      <c r="AY258" s="5">
        <f>-$C$237*$C$248</f>
        <v>-1.5625E-2</v>
      </c>
      <c r="BA258" s="5">
        <f>-$C$237*$C$248</f>
        <v>-1.5625E-2</v>
      </c>
      <c r="BC258" s="5">
        <f>-$C$237*$C$248</f>
        <v>-1.5625E-2</v>
      </c>
      <c r="BE258" s="5">
        <f>-$C$237*$C$248</f>
        <v>-1.5625E-2</v>
      </c>
      <c r="BG258" s="5">
        <f>-$C$237*$C$248</f>
        <v>-1.5625E-2</v>
      </c>
      <c r="BI258" s="5">
        <f>-$C$237*$C$248</f>
        <v>-1.5625E-2</v>
      </c>
      <c r="BK258" s="5">
        <f>-$C$237*$C$248</f>
        <v>-1.5625E-2</v>
      </c>
      <c r="BM258" s="5">
        <f>-$C$237*$C$248</f>
        <v>-1.5625E-2</v>
      </c>
      <c r="BO258" s="5">
        <f>-$C$237*$C$248</f>
        <v>-1.5625E-2</v>
      </c>
      <c r="BQ258" s="5">
        <f>-$C$237*$C$248</f>
        <v>-1.5625E-2</v>
      </c>
    </row>
    <row r="259" spans="2:72" x14ac:dyDescent="0.25">
      <c r="E259" s="21"/>
      <c r="G259" s="21"/>
      <c r="I259" s="21"/>
      <c r="K259" s="21"/>
      <c r="M259" s="21"/>
      <c r="O259" s="21"/>
      <c r="Q259" s="21"/>
      <c r="S259" s="21"/>
      <c r="U259" s="5"/>
      <c r="W259" s="5"/>
    </row>
    <row r="260" spans="2:72" x14ac:dyDescent="0.25">
      <c r="E260" s="21"/>
      <c r="G260" s="21"/>
      <c r="I260" s="21"/>
      <c r="K260" s="21"/>
      <c r="M260" s="21"/>
      <c r="O260" s="21"/>
      <c r="Q260" s="21"/>
      <c r="S260" s="21"/>
      <c r="U260" s="5"/>
    </row>
    <row r="261" spans="2:72" x14ac:dyDescent="0.25">
      <c r="C261" s="10" t="s">
        <v>0</v>
      </c>
      <c r="D261" s="10" t="s">
        <v>61</v>
      </c>
      <c r="E261" s="10" t="s">
        <v>1</v>
      </c>
      <c r="F261" s="10" t="s">
        <v>62</v>
      </c>
      <c r="G261" s="10" t="s">
        <v>2</v>
      </c>
      <c r="H261" s="10" t="s">
        <v>63</v>
      </c>
      <c r="I261" s="10" t="s">
        <v>3</v>
      </c>
      <c r="J261" s="10" t="s">
        <v>64</v>
      </c>
      <c r="K261" s="10" t="s">
        <v>4</v>
      </c>
      <c r="L261" s="10" t="s">
        <v>65</v>
      </c>
      <c r="M261" s="10" t="s">
        <v>5</v>
      </c>
      <c r="N261" s="10" t="s">
        <v>66</v>
      </c>
      <c r="O261" s="10" t="s">
        <v>6</v>
      </c>
      <c r="P261" s="10" t="s">
        <v>67</v>
      </c>
      <c r="Q261" s="10" t="s">
        <v>7</v>
      </c>
      <c r="R261" s="10" t="s">
        <v>68</v>
      </c>
      <c r="S261" s="10" t="s">
        <v>8</v>
      </c>
      <c r="T261" s="10" t="s">
        <v>69</v>
      </c>
      <c r="U261" s="10" t="s">
        <v>9</v>
      </c>
      <c r="V261" s="10" t="s">
        <v>70</v>
      </c>
      <c r="W261" s="10" t="s">
        <v>10</v>
      </c>
      <c r="X261" s="10" t="s">
        <v>71</v>
      </c>
      <c r="Y261" s="10" t="s">
        <v>11</v>
      </c>
      <c r="Z261" s="10" t="s">
        <v>72</v>
      </c>
      <c r="AA261" s="10" t="s">
        <v>12</v>
      </c>
      <c r="AB261" s="10" t="s">
        <v>73</v>
      </c>
      <c r="AC261" s="10" t="s">
        <v>13</v>
      </c>
      <c r="AD261" s="10" t="s">
        <v>74</v>
      </c>
      <c r="AE261" s="10" t="s">
        <v>14</v>
      </c>
      <c r="AF261" s="10" t="s">
        <v>75</v>
      </c>
      <c r="AG261" s="10" t="s">
        <v>45</v>
      </c>
      <c r="AH261" s="10" t="s">
        <v>76</v>
      </c>
      <c r="AI261" s="10" t="s">
        <v>46</v>
      </c>
      <c r="AJ261" s="10" t="s">
        <v>77</v>
      </c>
      <c r="AK261" s="10" t="s">
        <v>47</v>
      </c>
      <c r="AL261" s="10" t="s">
        <v>78</v>
      </c>
      <c r="AM261" s="10" t="s">
        <v>48</v>
      </c>
      <c r="AN261" s="10" t="s">
        <v>79</v>
      </c>
      <c r="AO261" s="10" t="s">
        <v>80</v>
      </c>
      <c r="AP261" s="10" t="s">
        <v>81</v>
      </c>
      <c r="AQ261" s="10" t="s">
        <v>82</v>
      </c>
      <c r="AR261" s="10" t="s">
        <v>83</v>
      </c>
      <c r="AS261" s="10" t="s">
        <v>84</v>
      </c>
      <c r="AT261" s="10" t="s">
        <v>85</v>
      </c>
      <c r="AU261" s="10" t="s">
        <v>86</v>
      </c>
      <c r="AV261" s="10" t="s">
        <v>87</v>
      </c>
      <c r="AW261" s="10" t="s">
        <v>88</v>
      </c>
      <c r="AX261" s="10" t="s">
        <v>89</v>
      </c>
      <c r="AY261" s="10" t="s">
        <v>90</v>
      </c>
      <c r="AZ261" s="10" t="s">
        <v>91</v>
      </c>
      <c r="BA261" s="10" t="s">
        <v>92</v>
      </c>
      <c r="BB261" s="10" t="s">
        <v>93</v>
      </c>
      <c r="BC261" s="10" t="s">
        <v>94</v>
      </c>
      <c r="BD261" s="10" t="s">
        <v>95</v>
      </c>
      <c r="BE261" s="10" t="s">
        <v>120</v>
      </c>
      <c r="BF261" s="10" t="s">
        <v>121</v>
      </c>
      <c r="BG261" s="10" t="s">
        <v>122</v>
      </c>
      <c r="BH261" s="10" t="s">
        <v>123</v>
      </c>
      <c r="BI261" s="10" t="s">
        <v>124</v>
      </c>
      <c r="BJ261" s="10" t="s">
        <v>125</v>
      </c>
      <c r="BK261" s="10" t="s">
        <v>126</v>
      </c>
      <c r="BL261" s="10" t="s">
        <v>127</v>
      </c>
      <c r="BM261" s="10" t="s">
        <v>128</v>
      </c>
      <c r="BN261" s="10" t="s">
        <v>129</v>
      </c>
      <c r="BO261" s="10" t="s">
        <v>130</v>
      </c>
      <c r="BP261" s="10" t="s">
        <v>131</v>
      </c>
      <c r="BQ261" s="10" t="s">
        <v>132</v>
      </c>
      <c r="BR261" s="10" t="s">
        <v>133</v>
      </c>
      <c r="BS261" s="10" t="s">
        <v>134</v>
      </c>
      <c r="BT261" s="10" t="s">
        <v>135</v>
      </c>
    </row>
    <row r="262" spans="2:72" x14ac:dyDescent="0.25">
      <c r="B262" s="1" t="s">
        <v>19</v>
      </c>
      <c r="C262" s="5">
        <f>-E258*$C$242/2+E256*$C$242</f>
        <v>3.1544612004206732E-2</v>
      </c>
      <c r="D262" s="5">
        <f>E256*$C$242/2</f>
        <v>1.5650040064102564E-2</v>
      </c>
      <c r="E262" s="5">
        <f>-2*E256*$C$242+E256*$C$246</f>
        <v>-6.2463079629354788E-2</v>
      </c>
      <c r="F262" s="5">
        <f>-E258*$C$242</f>
        <v>4.8906375200320513E-4</v>
      </c>
      <c r="G262" s="5">
        <f>E258*$C$242/2+E256*$C$242</f>
        <v>3.1055548252203524E-2</v>
      </c>
      <c r="H262" s="5">
        <f>-E256*$C$242/2</f>
        <v>-1.5650040064102564E-2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0</v>
      </c>
      <c r="AE262" s="5">
        <v>0</v>
      </c>
      <c r="AF262" s="5">
        <v>0</v>
      </c>
      <c r="AG262" s="5">
        <v>0</v>
      </c>
      <c r="AH262" s="5">
        <v>0</v>
      </c>
      <c r="AI262" s="5">
        <v>0</v>
      </c>
      <c r="AJ262" s="5">
        <v>0</v>
      </c>
      <c r="AK262" s="5">
        <v>0</v>
      </c>
      <c r="AL262" s="5">
        <v>0</v>
      </c>
      <c r="AM262" s="5">
        <v>0</v>
      </c>
      <c r="AN262" s="5">
        <v>0</v>
      </c>
      <c r="AO262" s="5">
        <v>0</v>
      </c>
      <c r="AP262" s="5">
        <v>0</v>
      </c>
      <c r="AQ262" s="5">
        <v>0</v>
      </c>
      <c r="AR262" s="5">
        <v>0</v>
      </c>
      <c r="AS262" s="5">
        <v>0</v>
      </c>
      <c r="AT262" s="5">
        <v>0</v>
      </c>
      <c r="AU262" s="5">
        <v>0</v>
      </c>
      <c r="AV262" s="5">
        <v>0</v>
      </c>
      <c r="AW262" s="5">
        <v>0</v>
      </c>
      <c r="AX262" s="5">
        <v>0</v>
      </c>
      <c r="AY262" s="5">
        <v>0</v>
      </c>
      <c r="AZ262" s="5">
        <v>0</v>
      </c>
      <c r="BA262" s="5">
        <v>0</v>
      </c>
      <c r="BB262" s="5">
        <v>0</v>
      </c>
      <c r="BC262" s="5">
        <v>0</v>
      </c>
      <c r="BD262" s="5">
        <v>0</v>
      </c>
      <c r="BE262" s="5">
        <v>0</v>
      </c>
      <c r="BF262" s="5">
        <v>0</v>
      </c>
      <c r="BG262" s="5">
        <v>0</v>
      </c>
      <c r="BH262" s="5">
        <v>0</v>
      </c>
      <c r="BI262" s="5">
        <v>0</v>
      </c>
      <c r="BJ262" s="5">
        <v>0</v>
      </c>
      <c r="BK262" s="5">
        <v>0</v>
      </c>
      <c r="BL262" s="5">
        <v>0</v>
      </c>
      <c r="BM262" s="5">
        <v>0</v>
      </c>
      <c r="BN262" s="5">
        <v>0</v>
      </c>
      <c r="BO262" s="5">
        <v>0</v>
      </c>
      <c r="BP262" s="5">
        <v>0</v>
      </c>
      <c r="BQ262" s="5">
        <v>0</v>
      </c>
      <c r="BR262" s="5">
        <v>0</v>
      </c>
      <c r="BS262" s="5">
        <v>0</v>
      </c>
      <c r="BT262" s="5">
        <v>0</v>
      </c>
    </row>
    <row r="263" spans="2:72" x14ac:dyDescent="0.25">
      <c r="B263" s="1" t="s">
        <v>20</v>
      </c>
      <c r="C263" s="5">
        <f>-E256*$C$242/2</f>
        <v>-1.5650040064102564E-2</v>
      </c>
      <c r="D263" s="5">
        <f>E252-E254/2</f>
        <v>1.0234375</v>
      </c>
      <c r="E263" s="5">
        <v>0</v>
      </c>
      <c r="F263" s="5">
        <f>-2*E252-E256*$C$242+$C$240*E252*$E$246</f>
        <v>-2.0298963745071572</v>
      </c>
      <c r="G263" s="5">
        <f>E256*$C$242/2</f>
        <v>1.5650040064102564E-2</v>
      </c>
      <c r="H263" s="5">
        <f>E252+E254/2</f>
        <v>0.9765625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5">
        <v>0</v>
      </c>
      <c r="AD263" s="5">
        <v>0</v>
      </c>
      <c r="AE263" s="5">
        <v>0</v>
      </c>
      <c r="AF263" s="5">
        <v>0</v>
      </c>
      <c r="AG263" s="5">
        <v>0</v>
      </c>
      <c r="AH263" s="5">
        <v>0</v>
      </c>
      <c r="AI263" s="5">
        <v>0</v>
      </c>
      <c r="AJ263" s="5">
        <v>0</v>
      </c>
      <c r="AK263" s="5">
        <v>0</v>
      </c>
      <c r="AL263" s="5">
        <v>0</v>
      </c>
      <c r="AM263" s="5">
        <v>0</v>
      </c>
      <c r="AN263" s="5">
        <v>0</v>
      </c>
      <c r="AO263" s="5">
        <v>0</v>
      </c>
      <c r="AP263" s="5">
        <v>0</v>
      </c>
      <c r="AQ263" s="5">
        <v>0</v>
      </c>
      <c r="AR263" s="5">
        <v>0</v>
      </c>
      <c r="AS263" s="5">
        <v>0</v>
      </c>
      <c r="AT263" s="5">
        <v>0</v>
      </c>
      <c r="AU263" s="5">
        <v>0</v>
      </c>
      <c r="AV263" s="5">
        <v>0</v>
      </c>
      <c r="AW263" s="5">
        <v>0</v>
      </c>
      <c r="AX263" s="5">
        <v>0</v>
      </c>
      <c r="AY263" s="5">
        <v>0</v>
      </c>
      <c r="AZ263" s="5">
        <v>0</v>
      </c>
      <c r="BA263" s="5">
        <v>0</v>
      </c>
      <c r="BB263" s="5">
        <v>0</v>
      </c>
      <c r="BC263" s="5">
        <v>0</v>
      </c>
      <c r="BD263" s="5">
        <v>0</v>
      </c>
      <c r="BE263" s="5">
        <v>0</v>
      </c>
      <c r="BF263" s="5">
        <v>0</v>
      </c>
      <c r="BG263" s="5">
        <v>0</v>
      </c>
      <c r="BH263" s="5">
        <v>0</v>
      </c>
      <c r="BI263" s="5">
        <v>0</v>
      </c>
      <c r="BJ263" s="5">
        <v>0</v>
      </c>
      <c r="BK263" s="5">
        <v>0</v>
      </c>
      <c r="BL263" s="5">
        <v>0</v>
      </c>
      <c r="BM263" s="5">
        <v>0</v>
      </c>
      <c r="BN263" s="5">
        <v>0</v>
      </c>
      <c r="BO263" s="5">
        <v>0</v>
      </c>
      <c r="BP263" s="5">
        <v>0</v>
      </c>
      <c r="BQ263" s="5">
        <v>0</v>
      </c>
      <c r="BR263" s="5">
        <v>0</v>
      </c>
      <c r="BS263" s="5">
        <v>0</v>
      </c>
      <c r="BT263" s="5">
        <v>0</v>
      </c>
    </row>
    <row r="264" spans="2:72" x14ac:dyDescent="0.25">
      <c r="B264" s="1" t="s">
        <v>21</v>
      </c>
      <c r="C264" s="5">
        <v>0</v>
      </c>
      <c r="D264" s="5">
        <v>0</v>
      </c>
      <c r="E264" s="5">
        <f>-G258*$C$242/2+G256*$C$242</f>
        <v>3.1055548252203528E-2</v>
      </c>
      <c r="F264" s="5">
        <f>G256*$C$242/2</f>
        <v>1.5405508188100962E-2</v>
      </c>
      <c r="G264" s="5">
        <f>-2*G256*$C$242+G256*$C$246</f>
        <v>-6.1487094010146119E-2</v>
      </c>
      <c r="H264" s="5">
        <f>-G258*$C$242</f>
        <v>4.8906375200320513E-4</v>
      </c>
      <c r="I264" s="5">
        <f>G258*$C$242/2+G256*$C$242</f>
        <v>3.056648450020032E-2</v>
      </c>
      <c r="J264" s="5">
        <f>-G256*$C$242/2</f>
        <v>-1.5405508188100962E-2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  <c r="AF264" s="5">
        <v>0</v>
      </c>
      <c r="AG264" s="5">
        <v>0</v>
      </c>
      <c r="AH264" s="5">
        <v>0</v>
      </c>
      <c r="AI264" s="5">
        <v>0</v>
      </c>
      <c r="AJ264" s="5">
        <v>0</v>
      </c>
      <c r="AK264" s="5">
        <v>0</v>
      </c>
      <c r="AL264" s="5">
        <v>0</v>
      </c>
      <c r="AM264" s="5">
        <v>0</v>
      </c>
      <c r="AN264" s="5">
        <v>0</v>
      </c>
      <c r="AO264" s="5">
        <v>0</v>
      </c>
      <c r="AP264" s="5">
        <v>0</v>
      </c>
      <c r="AQ264" s="5">
        <v>0</v>
      </c>
      <c r="AR264" s="5">
        <v>0</v>
      </c>
      <c r="AS264" s="5">
        <v>0</v>
      </c>
      <c r="AT264" s="5">
        <v>0</v>
      </c>
      <c r="AU264" s="5">
        <v>0</v>
      </c>
      <c r="AV264" s="5">
        <v>0</v>
      </c>
      <c r="AW264" s="5">
        <v>0</v>
      </c>
      <c r="AX264" s="5">
        <v>0</v>
      </c>
      <c r="AY264" s="5">
        <v>0</v>
      </c>
      <c r="AZ264" s="5">
        <v>0</v>
      </c>
      <c r="BA264" s="5">
        <v>0</v>
      </c>
      <c r="BB264" s="5">
        <v>0</v>
      </c>
      <c r="BC264" s="5">
        <v>0</v>
      </c>
      <c r="BD264" s="5">
        <v>0</v>
      </c>
      <c r="BE264" s="5">
        <v>0</v>
      </c>
      <c r="BF264" s="5">
        <v>0</v>
      </c>
      <c r="BG264" s="5">
        <v>0</v>
      </c>
      <c r="BH264" s="5">
        <v>0</v>
      </c>
      <c r="BI264" s="5">
        <v>0</v>
      </c>
      <c r="BJ264" s="5">
        <v>0</v>
      </c>
      <c r="BK264" s="5">
        <v>0</v>
      </c>
      <c r="BL264" s="5">
        <v>0</v>
      </c>
      <c r="BM264" s="5">
        <v>0</v>
      </c>
      <c r="BN264" s="5">
        <v>0</v>
      </c>
      <c r="BO264" s="5">
        <v>0</v>
      </c>
      <c r="BP264" s="5">
        <v>0</v>
      </c>
      <c r="BQ264" s="5">
        <v>0</v>
      </c>
      <c r="BR264" s="5">
        <v>0</v>
      </c>
      <c r="BS264" s="5">
        <v>0</v>
      </c>
      <c r="BT264" s="5">
        <v>0</v>
      </c>
    </row>
    <row r="265" spans="2:72" x14ac:dyDescent="0.25">
      <c r="B265" s="1" t="s">
        <v>22</v>
      </c>
      <c r="C265" s="5">
        <v>0</v>
      </c>
      <c r="D265" s="5">
        <v>0</v>
      </c>
      <c r="E265" s="5">
        <f>-G256*$C$242/2</f>
        <v>-1.5405508188100962E-2</v>
      </c>
      <c r="F265" s="5">
        <f>G252-G254/2</f>
        <v>0.97656440734863281</v>
      </c>
      <c r="G265" s="5">
        <v>0</v>
      </c>
      <c r="H265" s="5">
        <f>-2*G252-G256*$C$242+$C$240*G252*$E$246</f>
        <v>-1.9371793010616183</v>
      </c>
      <c r="I265" s="5">
        <f>G256*$C$242/2</f>
        <v>1.5405508188100962E-2</v>
      </c>
      <c r="J265" s="5">
        <f>G252+G254/2</f>
        <v>0.93114280700683594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5">
        <v>0</v>
      </c>
      <c r="AD265" s="5">
        <v>0</v>
      </c>
      <c r="AE265" s="5">
        <v>0</v>
      </c>
      <c r="AF265" s="5">
        <v>0</v>
      </c>
      <c r="AG265" s="5">
        <v>0</v>
      </c>
      <c r="AH265" s="5">
        <v>0</v>
      </c>
      <c r="AI265" s="5">
        <v>0</v>
      </c>
      <c r="AJ265" s="5">
        <v>0</v>
      </c>
      <c r="AK265" s="5">
        <v>0</v>
      </c>
      <c r="AL265" s="5">
        <v>0</v>
      </c>
      <c r="AM265" s="5">
        <v>0</v>
      </c>
      <c r="AN265" s="5">
        <v>0</v>
      </c>
      <c r="AO265" s="5">
        <v>0</v>
      </c>
      <c r="AP265" s="5">
        <v>0</v>
      </c>
      <c r="AQ265" s="5">
        <v>0</v>
      </c>
      <c r="AR265" s="5">
        <v>0</v>
      </c>
      <c r="AS265" s="5">
        <v>0</v>
      </c>
      <c r="AT265" s="5">
        <v>0</v>
      </c>
      <c r="AU265" s="5">
        <v>0</v>
      </c>
      <c r="AV265" s="5">
        <v>0</v>
      </c>
      <c r="AW265" s="5">
        <v>0</v>
      </c>
      <c r="AX265" s="5">
        <v>0</v>
      </c>
      <c r="AY265" s="5">
        <v>0</v>
      </c>
      <c r="AZ265" s="5">
        <v>0</v>
      </c>
      <c r="BA265" s="5">
        <v>0</v>
      </c>
      <c r="BB265" s="5">
        <v>0</v>
      </c>
      <c r="BC265" s="5">
        <v>0</v>
      </c>
      <c r="BD265" s="5">
        <v>0</v>
      </c>
      <c r="BE265" s="5">
        <v>0</v>
      </c>
      <c r="BF265" s="5">
        <v>0</v>
      </c>
      <c r="BG265" s="5">
        <v>0</v>
      </c>
      <c r="BH265" s="5">
        <v>0</v>
      </c>
      <c r="BI265" s="5">
        <v>0</v>
      </c>
      <c r="BJ265" s="5">
        <v>0</v>
      </c>
      <c r="BK265" s="5">
        <v>0</v>
      </c>
      <c r="BL265" s="5">
        <v>0</v>
      </c>
      <c r="BM265" s="5">
        <v>0</v>
      </c>
      <c r="BN265" s="5">
        <v>0</v>
      </c>
      <c r="BO265" s="5">
        <v>0</v>
      </c>
      <c r="BP265" s="5">
        <v>0</v>
      </c>
      <c r="BQ265" s="5">
        <v>0</v>
      </c>
      <c r="BR265" s="5">
        <v>0</v>
      </c>
      <c r="BS265" s="5">
        <v>0</v>
      </c>
      <c r="BT265" s="5">
        <v>0</v>
      </c>
    </row>
    <row r="266" spans="2:72" x14ac:dyDescent="0.25">
      <c r="B266" s="1" t="s">
        <v>23</v>
      </c>
      <c r="C266" s="5">
        <v>0</v>
      </c>
      <c r="D266" s="5">
        <v>0</v>
      </c>
      <c r="E266" s="5">
        <v>0</v>
      </c>
      <c r="F266" s="5">
        <v>0</v>
      </c>
      <c r="G266" s="5">
        <f>-I258*$C$242/2+I256*$C$242</f>
        <v>3.056648450020032E-2</v>
      </c>
      <c r="H266" s="5">
        <f>I256*$C$242/2</f>
        <v>1.5160976312099358E-2</v>
      </c>
      <c r="I266" s="5">
        <f>-2*I256*$C$242+I256*$C$246</f>
        <v>-6.051110839093745E-2</v>
      </c>
      <c r="J266" s="5">
        <f>-I258*$C$242</f>
        <v>4.8906375200320513E-4</v>
      </c>
      <c r="K266" s="5">
        <f>I258*$C$242/2+I256*$C$242</f>
        <v>3.0077420748197112E-2</v>
      </c>
      <c r="L266" s="5">
        <f>-I256*$C$242/2</f>
        <v>-1.5160976312099358E-2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5">
        <v>0</v>
      </c>
      <c r="AD266" s="5">
        <v>0</v>
      </c>
      <c r="AE266" s="5">
        <v>0</v>
      </c>
      <c r="AF266" s="5">
        <v>0</v>
      </c>
      <c r="AG266" s="5">
        <v>0</v>
      </c>
      <c r="AH266" s="5">
        <v>0</v>
      </c>
      <c r="AI266" s="5">
        <v>0</v>
      </c>
      <c r="AJ266" s="5">
        <v>0</v>
      </c>
      <c r="AK266" s="5">
        <v>0</v>
      </c>
      <c r="AL266" s="5">
        <v>0</v>
      </c>
      <c r="AM266" s="5">
        <v>0</v>
      </c>
      <c r="AN266" s="5">
        <v>0</v>
      </c>
      <c r="AO266" s="5">
        <v>0</v>
      </c>
      <c r="AP266" s="5">
        <v>0</v>
      </c>
      <c r="AQ266" s="5">
        <v>0</v>
      </c>
      <c r="AR266" s="5">
        <v>0</v>
      </c>
      <c r="AS266" s="5">
        <v>0</v>
      </c>
      <c r="AT266" s="5">
        <v>0</v>
      </c>
      <c r="AU266" s="5">
        <v>0</v>
      </c>
      <c r="AV266" s="5">
        <v>0</v>
      </c>
      <c r="AW266" s="5">
        <v>0</v>
      </c>
      <c r="AX266" s="5">
        <v>0</v>
      </c>
      <c r="AY266" s="5">
        <v>0</v>
      </c>
      <c r="AZ266" s="5">
        <v>0</v>
      </c>
      <c r="BA266" s="5">
        <v>0</v>
      </c>
      <c r="BB266" s="5">
        <v>0</v>
      </c>
      <c r="BC266" s="5">
        <v>0</v>
      </c>
      <c r="BD266" s="5">
        <v>0</v>
      </c>
      <c r="BE266" s="5">
        <v>0</v>
      </c>
      <c r="BF266" s="5">
        <v>0</v>
      </c>
      <c r="BG266" s="5">
        <v>0</v>
      </c>
      <c r="BH266" s="5">
        <v>0</v>
      </c>
      <c r="BI266" s="5">
        <v>0</v>
      </c>
      <c r="BJ266" s="5">
        <v>0</v>
      </c>
      <c r="BK266" s="5">
        <v>0</v>
      </c>
      <c r="BL266" s="5">
        <v>0</v>
      </c>
      <c r="BM266" s="5">
        <v>0</v>
      </c>
      <c r="BN266" s="5">
        <v>0</v>
      </c>
      <c r="BO266" s="5">
        <v>0</v>
      </c>
      <c r="BP266" s="5">
        <v>0</v>
      </c>
      <c r="BQ266" s="5">
        <v>0</v>
      </c>
      <c r="BR266" s="5">
        <v>0</v>
      </c>
      <c r="BS266" s="5">
        <v>0</v>
      </c>
      <c r="BT266" s="5">
        <v>0</v>
      </c>
    </row>
    <row r="267" spans="2:72" x14ac:dyDescent="0.25">
      <c r="B267" s="1" t="s">
        <v>24</v>
      </c>
      <c r="C267" s="5">
        <v>0</v>
      </c>
      <c r="D267" s="5">
        <v>0</v>
      </c>
      <c r="E267" s="5">
        <v>0</v>
      </c>
      <c r="F267" s="5">
        <v>0</v>
      </c>
      <c r="G267" s="5">
        <f>-I256*$C$242/2</f>
        <v>-1.5160976312099358E-2</v>
      </c>
      <c r="H267" s="5">
        <f>I252-I254/2</f>
        <v>0.93114471435546875</v>
      </c>
      <c r="I267" s="5">
        <v>0</v>
      </c>
      <c r="J267" s="5">
        <f>-2*I252-I256*$C$242+$C$240*I252*$E$246</f>
        <v>-1.8473441146677583</v>
      </c>
      <c r="K267" s="5">
        <f>I256*$C$242/2</f>
        <v>1.5160976312099358E-2</v>
      </c>
      <c r="L267" s="5">
        <f>I252+I254/2</f>
        <v>0.88715362548828125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5">
        <v>0</v>
      </c>
      <c r="AD267" s="5">
        <v>0</v>
      </c>
      <c r="AE267" s="5">
        <v>0</v>
      </c>
      <c r="AF267" s="5">
        <v>0</v>
      </c>
      <c r="AG267" s="5">
        <v>0</v>
      </c>
      <c r="AH267" s="5">
        <v>0</v>
      </c>
      <c r="AI267" s="5">
        <v>0</v>
      </c>
      <c r="AJ267" s="5">
        <v>0</v>
      </c>
      <c r="AK267" s="5">
        <v>0</v>
      </c>
      <c r="AL267" s="5">
        <v>0</v>
      </c>
      <c r="AM267" s="5">
        <v>0</v>
      </c>
      <c r="AN267" s="5">
        <v>0</v>
      </c>
      <c r="AO267" s="5">
        <v>0</v>
      </c>
      <c r="AP267" s="5">
        <v>0</v>
      </c>
      <c r="AQ267" s="5">
        <v>0</v>
      </c>
      <c r="AR267" s="5">
        <v>0</v>
      </c>
      <c r="AS267" s="5">
        <v>0</v>
      </c>
      <c r="AT267" s="5">
        <v>0</v>
      </c>
      <c r="AU267" s="5">
        <v>0</v>
      </c>
      <c r="AV267" s="5">
        <v>0</v>
      </c>
      <c r="AW267" s="5">
        <v>0</v>
      </c>
      <c r="AX267" s="5">
        <v>0</v>
      </c>
      <c r="AY267" s="5">
        <v>0</v>
      </c>
      <c r="AZ267" s="5">
        <v>0</v>
      </c>
      <c r="BA267" s="5">
        <v>0</v>
      </c>
      <c r="BB267" s="5">
        <v>0</v>
      </c>
      <c r="BC267" s="5">
        <v>0</v>
      </c>
      <c r="BD267" s="5">
        <v>0</v>
      </c>
      <c r="BE267" s="5">
        <v>0</v>
      </c>
      <c r="BF267" s="5">
        <v>0</v>
      </c>
      <c r="BG267" s="5">
        <v>0</v>
      </c>
      <c r="BH267" s="5">
        <v>0</v>
      </c>
      <c r="BI267" s="5">
        <v>0</v>
      </c>
      <c r="BJ267" s="5">
        <v>0</v>
      </c>
      <c r="BK267" s="5">
        <v>0</v>
      </c>
      <c r="BL267" s="5">
        <v>0</v>
      </c>
      <c r="BM267" s="5">
        <v>0</v>
      </c>
      <c r="BN267" s="5">
        <v>0</v>
      </c>
      <c r="BO267" s="5">
        <v>0</v>
      </c>
      <c r="BP267" s="5">
        <v>0</v>
      </c>
      <c r="BQ267" s="5">
        <v>0</v>
      </c>
      <c r="BR267" s="5">
        <v>0</v>
      </c>
      <c r="BS267" s="5">
        <v>0</v>
      </c>
      <c r="BT267" s="5">
        <v>0</v>
      </c>
    </row>
    <row r="268" spans="2:72" x14ac:dyDescent="0.25">
      <c r="B268" s="1" t="s">
        <v>25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f>-K258*$C$242/2+K256*$C$242</f>
        <v>3.0077420748197116E-2</v>
      </c>
      <c r="J268" s="5">
        <f>K256*$C$242/2</f>
        <v>1.4916444436097756E-2</v>
      </c>
      <c r="K268" s="5">
        <f>-2*K256*$C$242+K256*$C$246</f>
        <v>-5.9535122771728781E-2</v>
      </c>
      <c r="L268" s="5">
        <f>-K258*$C$242</f>
        <v>4.8906375200320513E-4</v>
      </c>
      <c r="M268" s="5">
        <f>K258*$C$242/2+K256*$C$242</f>
        <v>2.9588356996193908E-2</v>
      </c>
      <c r="N268" s="5">
        <f>-K256*$C$242/2</f>
        <v>-1.4916444436097756E-2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5">
        <v>0</v>
      </c>
      <c r="AD268" s="5">
        <v>0</v>
      </c>
      <c r="AE268" s="5">
        <v>0</v>
      </c>
      <c r="AF268" s="5">
        <v>0</v>
      </c>
      <c r="AG268" s="5">
        <v>0</v>
      </c>
      <c r="AH268" s="5">
        <v>0</v>
      </c>
      <c r="AI268" s="5">
        <v>0</v>
      </c>
      <c r="AJ268" s="5">
        <v>0</v>
      </c>
      <c r="AK268" s="5">
        <v>0</v>
      </c>
      <c r="AL268" s="5">
        <v>0</v>
      </c>
      <c r="AM268" s="5">
        <v>0</v>
      </c>
      <c r="AN268" s="5">
        <v>0</v>
      </c>
      <c r="AO268" s="5">
        <v>0</v>
      </c>
      <c r="AP268" s="5">
        <v>0</v>
      </c>
      <c r="AQ268" s="5">
        <v>0</v>
      </c>
      <c r="AR268" s="5">
        <v>0</v>
      </c>
      <c r="AS268" s="5">
        <v>0</v>
      </c>
      <c r="AT268" s="5">
        <v>0</v>
      </c>
      <c r="AU268" s="5">
        <v>0</v>
      </c>
      <c r="AV268" s="5">
        <v>0</v>
      </c>
      <c r="AW268" s="5">
        <v>0</v>
      </c>
      <c r="AX268" s="5">
        <v>0</v>
      </c>
      <c r="AY268" s="5">
        <v>0</v>
      </c>
      <c r="AZ268" s="5">
        <v>0</v>
      </c>
      <c r="BA268" s="5">
        <v>0</v>
      </c>
      <c r="BB268" s="5">
        <v>0</v>
      </c>
      <c r="BC268" s="5">
        <v>0</v>
      </c>
      <c r="BD268" s="5">
        <v>0</v>
      </c>
      <c r="BE268" s="5">
        <v>0</v>
      </c>
      <c r="BF268" s="5">
        <v>0</v>
      </c>
      <c r="BG268" s="5">
        <v>0</v>
      </c>
      <c r="BH268" s="5">
        <v>0</v>
      </c>
      <c r="BI268" s="5">
        <v>0</v>
      </c>
      <c r="BJ268" s="5">
        <v>0</v>
      </c>
      <c r="BK268" s="5">
        <v>0</v>
      </c>
      <c r="BL268" s="5">
        <v>0</v>
      </c>
      <c r="BM268" s="5">
        <v>0</v>
      </c>
      <c r="BN268" s="5">
        <v>0</v>
      </c>
      <c r="BO268" s="5">
        <v>0</v>
      </c>
      <c r="BP268" s="5">
        <v>0</v>
      </c>
      <c r="BQ268" s="5">
        <v>0</v>
      </c>
      <c r="BR268" s="5">
        <v>0</v>
      </c>
      <c r="BS268" s="5">
        <v>0</v>
      </c>
      <c r="BT268" s="5">
        <v>0</v>
      </c>
    </row>
    <row r="269" spans="2:72" x14ac:dyDescent="0.25">
      <c r="B269" s="1" t="s">
        <v>26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f>-K256*$C$242/2</f>
        <v>-1.4916444436097756E-2</v>
      </c>
      <c r="J269" s="5">
        <f>K252-K254/2</f>
        <v>0.88715553283691406</v>
      </c>
      <c r="K269" s="5">
        <v>0</v>
      </c>
      <c r="L269" s="5">
        <f>-2*K252-K256*$C$242+$C$240*K252*$E$246</f>
        <v>-1.7603450710866613</v>
      </c>
      <c r="M269" s="5">
        <f>K256*$C$242/2</f>
        <v>1.4916444436097756E-2</v>
      </c>
      <c r="N269" s="5">
        <f>K252+K254/2</f>
        <v>0.84457206726074219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5">
        <v>0</v>
      </c>
      <c r="AD269" s="5">
        <v>0</v>
      </c>
      <c r="AE269" s="5">
        <v>0</v>
      </c>
      <c r="AF269" s="5">
        <v>0</v>
      </c>
      <c r="AG269" s="5">
        <v>0</v>
      </c>
      <c r="AH269" s="5">
        <v>0</v>
      </c>
      <c r="AI269" s="5">
        <v>0</v>
      </c>
      <c r="AJ269" s="5">
        <v>0</v>
      </c>
      <c r="AK269" s="5">
        <v>0</v>
      </c>
      <c r="AL269" s="5">
        <v>0</v>
      </c>
      <c r="AM269" s="5">
        <v>0</v>
      </c>
      <c r="AN269" s="5">
        <v>0</v>
      </c>
      <c r="AO269" s="5">
        <v>0</v>
      </c>
      <c r="AP269" s="5">
        <v>0</v>
      </c>
      <c r="AQ269" s="5">
        <v>0</v>
      </c>
      <c r="AR269" s="5">
        <v>0</v>
      </c>
      <c r="AS269" s="5">
        <v>0</v>
      </c>
      <c r="AT269" s="5">
        <v>0</v>
      </c>
      <c r="AU269" s="5">
        <v>0</v>
      </c>
      <c r="AV269" s="5">
        <v>0</v>
      </c>
      <c r="AW269" s="5">
        <v>0</v>
      </c>
      <c r="AX269" s="5">
        <v>0</v>
      </c>
      <c r="AY269" s="5">
        <v>0</v>
      </c>
      <c r="AZ269" s="5">
        <v>0</v>
      </c>
      <c r="BA269" s="5">
        <v>0</v>
      </c>
      <c r="BB269" s="5">
        <v>0</v>
      </c>
      <c r="BC269" s="5">
        <v>0</v>
      </c>
      <c r="BD269" s="5">
        <v>0</v>
      </c>
      <c r="BE269" s="5">
        <v>0</v>
      </c>
      <c r="BF269" s="5">
        <v>0</v>
      </c>
      <c r="BG269" s="5">
        <v>0</v>
      </c>
      <c r="BH269" s="5">
        <v>0</v>
      </c>
      <c r="BI269" s="5">
        <v>0</v>
      </c>
      <c r="BJ269" s="5">
        <v>0</v>
      </c>
      <c r="BK269" s="5">
        <v>0</v>
      </c>
      <c r="BL269" s="5">
        <v>0</v>
      </c>
      <c r="BM269" s="5">
        <v>0</v>
      </c>
      <c r="BN269" s="5">
        <v>0</v>
      </c>
      <c r="BO269" s="5">
        <v>0</v>
      </c>
      <c r="BP269" s="5">
        <v>0</v>
      </c>
      <c r="BQ269" s="5">
        <v>0</v>
      </c>
      <c r="BR269" s="5">
        <v>0</v>
      </c>
      <c r="BS269" s="5">
        <v>0</v>
      </c>
      <c r="BT269" s="5">
        <v>0</v>
      </c>
    </row>
    <row r="270" spans="2:72" x14ac:dyDescent="0.25">
      <c r="B270" s="1" t="s">
        <v>27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f>-M258*$C$242/2+M256*$C$242</f>
        <v>2.9588356996193912E-2</v>
      </c>
      <c r="L270" s="5">
        <f>M256*$C$242/2</f>
        <v>1.4671912560096154E-2</v>
      </c>
      <c r="M270" s="5">
        <f>-2*M256*$C$242+M256*$C$246</f>
        <v>-5.8559137152520112E-2</v>
      </c>
      <c r="N270" s="5">
        <f>-M258*$C$242</f>
        <v>4.8906375200320513E-4</v>
      </c>
      <c r="O270" s="5">
        <f>M258*$C$242/2+M256*$C$242</f>
        <v>2.9099293244190704E-2</v>
      </c>
      <c r="P270" s="5">
        <f>-M256*$C$242/2</f>
        <v>-1.4671912560096154E-2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0</v>
      </c>
      <c r="AE270" s="5">
        <v>0</v>
      </c>
      <c r="AF270" s="5">
        <v>0</v>
      </c>
      <c r="AG270" s="5">
        <v>0</v>
      </c>
      <c r="AH270" s="5">
        <v>0</v>
      </c>
      <c r="AI270" s="5">
        <v>0</v>
      </c>
      <c r="AJ270" s="5">
        <v>0</v>
      </c>
      <c r="AK270" s="5">
        <v>0</v>
      </c>
      <c r="AL270" s="5">
        <v>0</v>
      </c>
      <c r="AM270" s="5">
        <v>0</v>
      </c>
      <c r="AN270" s="5">
        <v>0</v>
      </c>
      <c r="AO270" s="5">
        <v>0</v>
      </c>
      <c r="AP270" s="5">
        <v>0</v>
      </c>
      <c r="AQ270" s="5">
        <v>0</v>
      </c>
      <c r="AR270" s="5">
        <v>0</v>
      </c>
      <c r="AS270" s="5">
        <v>0</v>
      </c>
      <c r="AT270" s="5">
        <v>0</v>
      </c>
      <c r="AU270" s="5">
        <v>0</v>
      </c>
      <c r="AV270" s="5">
        <v>0</v>
      </c>
      <c r="AW270" s="5">
        <v>0</v>
      </c>
      <c r="AX270" s="5">
        <v>0</v>
      </c>
      <c r="AY270" s="5">
        <v>0</v>
      </c>
      <c r="AZ270" s="5">
        <v>0</v>
      </c>
      <c r="BA270" s="5">
        <v>0</v>
      </c>
      <c r="BB270" s="5">
        <v>0</v>
      </c>
      <c r="BC270" s="5">
        <v>0</v>
      </c>
      <c r="BD270" s="5">
        <v>0</v>
      </c>
      <c r="BE270" s="5">
        <v>0</v>
      </c>
      <c r="BF270" s="5">
        <v>0</v>
      </c>
      <c r="BG270" s="5">
        <v>0</v>
      </c>
      <c r="BH270" s="5">
        <v>0</v>
      </c>
      <c r="BI270" s="5">
        <v>0</v>
      </c>
      <c r="BJ270" s="5">
        <v>0</v>
      </c>
      <c r="BK270" s="5">
        <v>0</v>
      </c>
      <c r="BL270" s="5">
        <v>0</v>
      </c>
      <c r="BM270" s="5">
        <v>0</v>
      </c>
      <c r="BN270" s="5">
        <v>0</v>
      </c>
      <c r="BO270" s="5">
        <v>0</v>
      </c>
      <c r="BP270" s="5">
        <v>0</v>
      </c>
      <c r="BQ270" s="5">
        <v>0</v>
      </c>
      <c r="BR270" s="5">
        <v>0</v>
      </c>
      <c r="BS270" s="5">
        <v>0</v>
      </c>
      <c r="BT270" s="5">
        <v>0</v>
      </c>
    </row>
    <row r="271" spans="2:72" x14ac:dyDescent="0.25">
      <c r="B271" s="1" t="s">
        <v>28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f>-M256*$C$242/2</f>
        <v>-1.4671912560096154E-2</v>
      </c>
      <c r="L271" s="5">
        <f>M252-M254/2</f>
        <v>0.844573974609375</v>
      </c>
      <c r="M271" s="5">
        <v>0</v>
      </c>
      <c r="N271" s="5">
        <f>-2*M252-M256*$C$242+$C$240*M252*$E$246</f>
        <v>-1.6761364260794118</v>
      </c>
      <c r="O271" s="5">
        <f>M256*$C$242/2</f>
        <v>1.4671912560096154E-2</v>
      </c>
      <c r="P271" s="5">
        <f>M252+M254/2</f>
        <v>0.803375244140625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0</v>
      </c>
      <c r="AE271" s="5">
        <v>0</v>
      </c>
      <c r="AF271" s="5">
        <v>0</v>
      </c>
      <c r="AG271" s="5">
        <v>0</v>
      </c>
      <c r="AH271" s="5">
        <v>0</v>
      </c>
      <c r="AI271" s="5">
        <v>0</v>
      </c>
      <c r="AJ271" s="5">
        <v>0</v>
      </c>
      <c r="AK271" s="5">
        <v>0</v>
      </c>
      <c r="AL271" s="5">
        <v>0</v>
      </c>
      <c r="AM271" s="5">
        <v>0</v>
      </c>
      <c r="AN271" s="5">
        <v>0</v>
      </c>
      <c r="AO271" s="5">
        <v>0</v>
      </c>
      <c r="AP271" s="5">
        <v>0</v>
      </c>
      <c r="AQ271" s="5">
        <v>0</v>
      </c>
      <c r="AR271" s="5">
        <v>0</v>
      </c>
      <c r="AS271" s="5">
        <v>0</v>
      </c>
      <c r="AT271" s="5">
        <v>0</v>
      </c>
      <c r="AU271" s="5">
        <v>0</v>
      </c>
      <c r="AV271" s="5">
        <v>0</v>
      </c>
      <c r="AW271" s="5">
        <v>0</v>
      </c>
      <c r="AX271" s="5">
        <v>0</v>
      </c>
      <c r="AY271" s="5">
        <v>0</v>
      </c>
      <c r="AZ271" s="5">
        <v>0</v>
      </c>
      <c r="BA271" s="5">
        <v>0</v>
      </c>
      <c r="BB271" s="5">
        <v>0</v>
      </c>
      <c r="BC271" s="5">
        <v>0</v>
      </c>
      <c r="BD271" s="5">
        <v>0</v>
      </c>
      <c r="BE271" s="5">
        <v>0</v>
      </c>
      <c r="BF271" s="5">
        <v>0</v>
      </c>
      <c r="BG271" s="5">
        <v>0</v>
      </c>
      <c r="BH271" s="5">
        <v>0</v>
      </c>
      <c r="BI271" s="5">
        <v>0</v>
      </c>
      <c r="BJ271" s="5">
        <v>0</v>
      </c>
      <c r="BK271" s="5">
        <v>0</v>
      </c>
      <c r="BL271" s="5">
        <v>0</v>
      </c>
      <c r="BM271" s="5">
        <v>0</v>
      </c>
      <c r="BN271" s="5">
        <v>0</v>
      </c>
      <c r="BO271" s="5">
        <v>0</v>
      </c>
      <c r="BP271" s="5">
        <v>0</v>
      </c>
      <c r="BQ271" s="5">
        <v>0</v>
      </c>
      <c r="BR271" s="5">
        <v>0</v>
      </c>
      <c r="BS271" s="5">
        <v>0</v>
      </c>
      <c r="BT271" s="5">
        <v>0</v>
      </c>
    </row>
    <row r="272" spans="2:72" x14ac:dyDescent="0.25">
      <c r="B272" s="1" t="s">
        <v>29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5">
        <v>0</v>
      </c>
      <c r="M272" s="5">
        <f>-O258*$C$242/2+O256*$C$242</f>
        <v>2.9099293244190708E-2</v>
      </c>
      <c r="N272" s="5">
        <f>O256*$C$242/2</f>
        <v>1.4427380684094552E-2</v>
      </c>
      <c r="O272" s="5">
        <f>-2*O256*$C$242+O256*$C$246</f>
        <v>-5.758315153331145E-2</v>
      </c>
      <c r="P272" s="5">
        <f>-O258*$C$242</f>
        <v>4.8906375200320513E-4</v>
      </c>
      <c r="Q272" s="5">
        <f>O258*$C$242/2+O256*$C$242</f>
        <v>2.86102294921875E-2</v>
      </c>
      <c r="R272" s="5">
        <f>-O256*$C$242/2</f>
        <v>-1.4427380684094552E-2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5">
        <v>0</v>
      </c>
      <c r="AD272" s="5">
        <v>0</v>
      </c>
      <c r="AE272" s="5">
        <v>0</v>
      </c>
      <c r="AF272" s="5">
        <v>0</v>
      </c>
      <c r="AG272" s="5">
        <v>0</v>
      </c>
      <c r="AH272" s="5">
        <v>0</v>
      </c>
      <c r="AI272" s="5">
        <v>0</v>
      </c>
      <c r="AJ272" s="5">
        <v>0</v>
      </c>
      <c r="AK272" s="5">
        <v>0</v>
      </c>
      <c r="AL272" s="5">
        <v>0</v>
      </c>
      <c r="AM272" s="5">
        <v>0</v>
      </c>
      <c r="AN272" s="5">
        <v>0</v>
      </c>
      <c r="AO272" s="5">
        <v>0</v>
      </c>
      <c r="AP272" s="5">
        <v>0</v>
      </c>
      <c r="AQ272" s="5">
        <v>0</v>
      </c>
      <c r="AR272" s="5">
        <v>0</v>
      </c>
      <c r="AS272" s="5">
        <v>0</v>
      </c>
      <c r="AT272" s="5">
        <v>0</v>
      </c>
      <c r="AU272" s="5">
        <v>0</v>
      </c>
      <c r="AV272" s="5">
        <v>0</v>
      </c>
      <c r="AW272" s="5">
        <v>0</v>
      </c>
      <c r="AX272" s="5">
        <v>0</v>
      </c>
      <c r="AY272" s="5">
        <v>0</v>
      </c>
      <c r="AZ272" s="5">
        <v>0</v>
      </c>
      <c r="BA272" s="5">
        <v>0</v>
      </c>
      <c r="BB272" s="5">
        <v>0</v>
      </c>
      <c r="BC272" s="5">
        <v>0</v>
      </c>
      <c r="BD272" s="5">
        <v>0</v>
      </c>
      <c r="BE272" s="5">
        <v>0</v>
      </c>
      <c r="BF272" s="5">
        <v>0</v>
      </c>
      <c r="BG272" s="5">
        <v>0</v>
      </c>
      <c r="BH272" s="5">
        <v>0</v>
      </c>
      <c r="BI272" s="5">
        <v>0</v>
      </c>
      <c r="BJ272" s="5">
        <v>0</v>
      </c>
      <c r="BK272" s="5">
        <v>0</v>
      </c>
      <c r="BL272" s="5">
        <v>0</v>
      </c>
      <c r="BM272" s="5">
        <v>0</v>
      </c>
      <c r="BN272" s="5">
        <v>0</v>
      </c>
      <c r="BO272" s="5">
        <v>0</v>
      </c>
      <c r="BP272" s="5">
        <v>0</v>
      </c>
      <c r="BQ272" s="5">
        <v>0</v>
      </c>
      <c r="BR272" s="5">
        <v>0</v>
      </c>
      <c r="BS272" s="5">
        <v>0</v>
      </c>
      <c r="BT272" s="5">
        <v>0</v>
      </c>
    </row>
    <row r="273" spans="2:72" x14ac:dyDescent="0.25">
      <c r="B273" s="1" t="s">
        <v>30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0</v>
      </c>
      <c r="M273" s="5">
        <f>-O256*$C$242/2</f>
        <v>-1.4427380684094552E-2</v>
      </c>
      <c r="N273" s="5">
        <f>O252-O254/2</f>
        <v>0.80337715148925781</v>
      </c>
      <c r="O273" s="5">
        <v>0</v>
      </c>
      <c r="P273" s="5">
        <f>-2*O252-O256*$C$242+$C$240*O252*$E$246</f>
        <v>-1.5946724354070945</v>
      </c>
      <c r="Q273" s="5">
        <f>O256*$C$242/2</f>
        <v>1.4427380684094552E-2</v>
      </c>
      <c r="R273" s="5">
        <f>O252+O254/2</f>
        <v>0.76354026794433594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v>0</v>
      </c>
      <c r="AI273" s="5">
        <v>0</v>
      </c>
      <c r="AJ273" s="5">
        <v>0</v>
      </c>
      <c r="AK273" s="5">
        <v>0</v>
      </c>
      <c r="AL273" s="5">
        <v>0</v>
      </c>
      <c r="AM273" s="5">
        <v>0</v>
      </c>
      <c r="AN273" s="5">
        <v>0</v>
      </c>
      <c r="AO273" s="5">
        <v>0</v>
      </c>
      <c r="AP273" s="5">
        <v>0</v>
      </c>
      <c r="AQ273" s="5">
        <v>0</v>
      </c>
      <c r="AR273" s="5">
        <v>0</v>
      </c>
      <c r="AS273" s="5">
        <v>0</v>
      </c>
      <c r="AT273" s="5">
        <v>0</v>
      </c>
      <c r="AU273" s="5">
        <v>0</v>
      </c>
      <c r="AV273" s="5">
        <v>0</v>
      </c>
      <c r="AW273" s="5">
        <v>0</v>
      </c>
      <c r="AX273" s="5">
        <v>0</v>
      </c>
      <c r="AY273" s="5">
        <v>0</v>
      </c>
      <c r="AZ273" s="5">
        <v>0</v>
      </c>
      <c r="BA273" s="5">
        <v>0</v>
      </c>
      <c r="BB273" s="5">
        <v>0</v>
      </c>
      <c r="BC273" s="5">
        <v>0</v>
      </c>
      <c r="BD273" s="5">
        <v>0</v>
      </c>
      <c r="BE273" s="5">
        <v>0</v>
      </c>
      <c r="BF273" s="5">
        <v>0</v>
      </c>
      <c r="BG273" s="5">
        <v>0</v>
      </c>
      <c r="BH273" s="5">
        <v>0</v>
      </c>
      <c r="BI273" s="5">
        <v>0</v>
      </c>
      <c r="BJ273" s="5">
        <v>0</v>
      </c>
      <c r="BK273" s="5">
        <v>0</v>
      </c>
      <c r="BL273" s="5">
        <v>0</v>
      </c>
      <c r="BM273" s="5">
        <v>0</v>
      </c>
      <c r="BN273" s="5">
        <v>0</v>
      </c>
      <c r="BO273" s="5">
        <v>0</v>
      </c>
      <c r="BP273" s="5">
        <v>0</v>
      </c>
      <c r="BQ273" s="5">
        <v>0</v>
      </c>
      <c r="BR273" s="5">
        <v>0</v>
      </c>
      <c r="BS273" s="5">
        <v>0</v>
      </c>
      <c r="BT273" s="5">
        <v>0</v>
      </c>
    </row>
    <row r="274" spans="2:72" x14ac:dyDescent="0.25">
      <c r="B274" s="1" t="s">
        <v>31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f>-Q258*$C$242/2+Q256*$C$242</f>
        <v>2.86102294921875E-2</v>
      </c>
      <c r="P274" s="5">
        <f>Q256*$C$242/2</f>
        <v>1.4182848808092948E-2</v>
      </c>
      <c r="Q274" s="5">
        <f>-2*Q256*$C$242+Q256*$C$246</f>
        <v>-5.6607165914102774E-2</v>
      </c>
      <c r="R274" s="5">
        <f>-Q258*$C$242</f>
        <v>4.8906375200320513E-4</v>
      </c>
      <c r="S274" s="5">
        <f>Q258*$C$242/2+Q256*$C$242</f>
        <v>2.8121165740184292E-2</v>
      </c>
      <c r="T274" s="5">
        <f>-Q256*$C$242/2</f>
        <v>-1.4182848808092948E-2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5">
        <v>0</v>
      </c>
      <c r="AD274" s="5">
        <v>0</v>
      </c>
      <c r="AE274" s="5">
        <v>0</v>
      </c>
      <c r="AF274" s="5">
        <v>0</v>
      </c>
      <c r="AG274" s="5">
        <v>0</v>
      </c>
      <c r="AH274" s="5">
        <v>0</v>
      </c>
      <c r="AI274" s="5">
        <v>0</v>
      </c>
      <c r="AJ274" s="5">
        <v>0</v>
      </c>
      <c r="AK274" s="5">
        <v>0</v>
      </c>
      <c r="AL274" s="5">
        <v>0</v>
      </c>
      <c r="AM274" s="5">
        <v>0</v>
      </c>
      <c r="AN274" s="5">
        <v>0</v>
      </c>
      <c r="AO274" s="5">
        <v>0</v>
      </c>
      <c r="AP274" s="5">
        <v>0</v>
      </c>
      <c r="AQ274" s="5">
        <v>0</v>
      </c>
      <c r="AR274" s="5">
        <v>0</v>
      </c>
      <c r="AS274" s="5">
        <v>0</v>
      </c>
      <c r="AT274" s="5">
        <v>0</v>
      </c>
      <c r="AU274" s="5">
        <v>0</v>
      </c>
      <c r="AV274" s="5">
        <v>0</v>
      </c>
      <c r="AW274" s="5">
        <v>0</v>
      </c>
      <c r="AX274" s="5">
        <v>0</v>
      </c>
      <c r="AY274" s="5">
        <v>0</v>
      </c>
      <c r="AZ274" s="5">
        <v>0</v>
      </c>
      <c r="BA274" s="5">
        <v>0</v>
      </c>
      <c r="BB274" s="5">
        <v>0</v>
      </c>
      <c r="BC274" s="5">
        <v>0</v>
      </c>
      <c r="BD274" s="5">
        <v>0</v>
      </c>
      <c r="BE274" s="5">
        <v>0</v>
      </c>
      <c r="BF274" s="5">
        <v>0</v>
      </c>
      <c r="BG274" s="5">
        <v>0</v>
      </c>
      <c r="BH274" s="5">
        <v>0</v>
      </c>
      <c r="BI274" s="5">
        <v>0</v>
      </c>
      <c r="BJ274" s="5">
        <v>0</v>
      </c>
      <c r="BK274" s="5">
        <v>0</v>
      </c>
      <c r="BL274" s="5">
        <v>0</v>
      </c>
      <c r="BM274" s="5">
        <v>0</v>
      </c>
      <c r="BN274" s="5">
        <v>0</v>
      </c>
      <c r="BO274" s="5">
        <v>0</v>
      </c>
      <c r="BP274" s="5">
        <v>0</v>
      </c>
      <c r="BQ274" s="5">
        <v>0</v>
      </c>
      <c r="BR274" s="5">
        <v>0</v>
      </c>
      <c r="BS274" s="5">
        <v>0</v>
      </c>
      <c r="BT274" s="5">
        <v>0</v>
      </c>
    </row>
    <row r="275" spans="2:72" x14ac:dyDescent="0.25">
      <c r="B275" s="1" t="s">
        <v>32</v>
      </c>
      <c r="C275" s="5">
        <v>0</v>
      </c>
      <c r="D275" s="5"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f>-Q256*$C$242/2</f>
        <v>-1.4182848808092948E-2</v>
      </c>
      <c r="P275" s="5">
        <f>Q252-Q254/2</f>
        <v>0.76354217529296875</v>
      </c>
      <c r="Q275" s="5">
        <v>0</v>
      </c>
      <c r="R275" s="5">
        <f>-2*Q252-Q256*$C$242+$C$240*Q252*$E$246</f>
        <v>-1.5159073548307935</v>
      </c>
      <c r="S275" s="5">
        <f>Q256*$C$242/2</f>
        <v>1.4182848808092948E-2</v>
      </c>
      <c r="T275" s="5">
        <f>Q252+Q254/2</f>
        <v>0.72504425048828125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0</v>
      </c>
      <c r="AF275" s="5">
        <v>0</v>
      </c>
      <c r="AG275" s="5">
        <v>0</v>
      </c>
      <c r="AH275" s="5">
        <v>0</v>
      </c>
      <c r="AI275" s="5">
        <v>0</v>
      </c>
      <c r="AJ275" s="5">
        <v>0</v>
      </c>
      <c r="AK275" s="5">
        <v>0</v>
      </c>
      <c r="AL275" s="5">
        <v>0</v>
      </c>
      <c r="AM275" s="5">
        <v>0</v>
      </c>
      <c r="AN275" s="5">
        <v>0</v>
      </c>
      <c r="AO275" s="5">
        <v>0</v>
      </c>
      <c r="AP275" s="5">
        <v>0</v>
      </c>
      <c r="AQ275" s="5">
        <v>0</v>
      </c>
      <c r="AR275" s="5">
        <v>0</v>
      </c>
      <c r="AS275" s="5">
        <v>0</v>
      </c>
      <c r="AT275" s="5">
        <v>0</v>
      </c>
      <c r="AU275" s="5">
        <v>0</v>
      </c>
      <c r="AV275" s="5">
        <v>0</v>
      </c>
      <c r="AW275" s="5">
        <v>0</v>
      </c>
      <c r="AX275" s="5">
        <v>0</v>
      </c>
      <c r="AY275" s="5">
        <v>0</v>
      </c>
      <c r="AZ275" s="5">
        <v>0</v>
      </c>
      <c r="BA275" s="5">
        <v>0</v>
      </c>
      <c r="BB275" s="5">
        <v>0</v>
      </c>
      <c r="BC275" s="5">
        <v>0</v>
      </c>
      <c r="BD275" s="5">
        <v>0</v>
      </c>
      <c r="BE275" s="5">
        <v>0</v>
      </c>
      <c r="BF275" s="5">
        <v>0</v>
      </c>
      <c r="BG275" s="5">
        <v>0</v>
      </c>
      <c r="BH275" s="5">
        <v>0</v>
      </c>
      <c r="BI275" s="5">
        <v>0</v>
      </c>
      <c r="BJ275" s="5">
        <v>0</v>
      </c>
      <c r="BK275" s="5">
        <v>0</v>
      </c>
      <c r="BL275" s="5">
        <v>0</v>
      </c>
      <c r="BM275" s="5">
        <v>0</v>
      </c>
      <c r="BN275" s="5">
        <v>0</v>
      </c>
      <c r="BO275" s="5">
        <v>0</v>
      </c>
      <c r="BP275" s="5">
        <v>0</v>
      </c>
      <c r="BQ275" s="5">
        <v>0</v>
      </c>
      <c r="BR275" s="5">
        <v>0</v>
      </c>
      <c r="BS275" s="5">
        <v>0</v>
      </c>
      <c r="BT275" s="5">
        <v>0</v>
      </c>
    </row>
    <row r="276" spans="2:72" x14ac:dyDescent="0.25">
      <c r="B276" s="1" t="s">
        <v>33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f>-S258*$C$242/2+S256*$C$242</f>
        <v>2.8121165740184296E-2</v>
      </c>
      <c r="R276" s="5">
        <f>S256*$C$242/2</f>
        <v>1.3938316932091346E-2</v>
      </c>
      <c r="S276" s="5">
        <f>-2*S256*$C$242+S256*$C$246</f>
        <v>-5.5631180294894111E-2</v>
      </c>
      <c r="T276" s="5">
        <f>-S258*$C$242</f>
        <v>4.8906375200320513E-4</v>
      </c>
      <c r="U276" s="5">
        <f>S258*$C$242/2+S256*$C$242</f>
        <v>2.7632101988181088E-2</v>
      </c>
      <c r="V276" s="5">
        <f>-S256*$C$242/2</f>
        <v>-1.3938316932091346E-2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0</v>
      </c>
      <c r="AE276" s="5">
        <v>0</v>
      </c>
      <c r="AF276" s="5">
        <v>0</v>
      </c>
      <c r="AG276" s="5">
        <v>0</v>
      </c>
      <c r="AH276" s="5">
        <v>0</v>
      </c>
      <c r="AI276" s="5">
        <v>0</v>
      </c>
      <c r="AJ276" s="5">
        <v>0</v>
      </c>
      <c r="AK276" s="5">
        <v>0</v>
      </c>
      <c r="AL276" s="5">
        <v>0</v>
      </c>
      <c r="AM276" s="5">
        <v>0</v>
      </c>
      <c r="AN276" s="5">
        <v>0</v>
      </c>
      <c r="AO276" s="5">
        <v>0</v>
      </c>
      <c r="AP276" s="5">
        <v>0</v>
      </c>
      <c r="AQ276" s="5">
        <v>0</v>
      </c>
      <c r="AR276" s="5">
        <v>0</v>
      </c>
      <c r="AS276" s="5">
        <v>0</v>
      </c>
      <c r="AT276" s="5">
        <v>0</v>
      </c>
      <c r="AU276" s="5">
        <v>0</v>
      </c>
      <c r="AV276" s="5">
        <v>0</v>
      </c>
      <c r="AW276" s="5">
        <v>0</v>
      </c>
      <c r="AX276" s="5">
        <v>0</v>
      </c>
      <c r="AY276" s="5">
        <v>0</v>
      </c>
      <c r="AZ276" s="5">
        <v>0</v>
      </c>
      <c r="BA276" s="5">
        <v>0</v>
      </c>
      <c r="BB276" s="5">
        <v>0</v>
      </c>
      <c r="BC276" s="5">
        <v>0</v>
      </c>
      <c r="BD276" s="5">
        <v>0</v>
      </c>
      <c r="BE276" s="5">
        <v>0</v>
      </c>
      <c r="BF276" s="5">
        <v>0</v>
      </c>
      <c r="BG276" s="5">
        <v>0</v>
      </c>
      <c r="BH276" s="5">
        <v>0</v>
      </c>
      <c r="BI276" s="5">
        <v>0</v>
      </c>
      <c r="BJ276" s="5">
        <v>0</v>
      </c>
      <c r="BK276" s="5">
        <v>0</v>
      </c>
      <c r="BL276" s="5">
        <v>0</v>
      </c>
      <c r="BM276" s="5">
        <v>0</v>
      </c>
      <c r="BN276" s="5">
        <v>0</v>
      </c>
      <c r="BO276" s="5">
        <v>0</v>
      </c>
      <c r="BP276" s="5">
        <v>0</v>
      </c>
      <c r="BQ276" s="5">
        <v>0</v>
      </c>
      <c r="BR276" s="5">
        <v>0</v>
      </c>
      <c r="BS276" s="5">
        <v>0</v>
      </c>
      <c r="BT276" s="5">
        <v>0</v>
      </c>
    </row>
    <row r="277" spans="2:72" x14ac:dyDescent="0.25">
      <c r="B277" s="1" t="s">
        <v>34</v>
      </c>
      <c r="C277" s="5">
        <v>0</v>
      </c>
      <c r="D277" s="5"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0</v>
      </c>
      <c r="P277" s="5">
        <v>0</v>
      </c>
      <c r="Q277" s="5">
        <f>-S256*$C$242/2</f>
        <v>-1.3938316932091346E-2</v>
      </c>
      <c r="R277" s="5">
        <f>S252-S254/2</f>
        <v>0.72504615783691406</v>
      </c>
      <c r="S277" s="5">
        <v>0</v>
      </c>
      <c r="T277" s="5">
        <f>-2*S252-S256*$C$242+$C$240*S252*$E$246</f>
        <v>-1.4397954401115935</v>
      </c>
      <c r="U277" s="5">
        <f>S256*$C$242/2</f>
        <v>1.3938316932091346E-2</v>
      </c>
      <c r="V277" s="5">
        <f>S252+S254/2</f>
        <v>0.68786430358886719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5">
        <v>0</v>
      </c>
      <c r="AD277" s="5">
        <v>0</v>
      </c>
      <c r="AE277" s="5">
        <v>0</v>
      </c>
      <c r="AF277" s="5">
        <v>0</v>
      </c>
      <c r="AG277" s="5">
        <v>0</v>
      </c>
      <c r="AH277" s="5">
        <v>0</v>
      </c>
      <c r="AI277" s="5">
        <v>0</v>
      </c>
      <c r="AJ277" s="5">
        <v>0</v>
      </c>
      <c r="AK277" s="5">
        <v>0</v>
      </c>
      <c r="AL277" s="5">
        <v>0</v>
      </c>
      <c r="AM277" s="5">
        <v>0</v>
      </c>
      <c r="AN277" s="5">
        <v>0</v>
      </c>
      <c r="AO277" s="5">
        <v>0</v>
      </c>
      <c r="AP277" s="5">
        <v>0</v>
      </c>
      <c r="AQ277" s="5">
        <v>0</v>
      </c>
      <c r="AR277" s="5">
        <v>0</v>
      </c>
      <c r="AS277" s="5">
        <v>0</v>
      </c>
      <c r="AT277" s="5">
        <v>0</v>
      </c>
      <c r="AU277" s="5">
        <v>0</v>
      </c>
      <c r="AV277" s="5">
        <v>0</v>
      </c>
      <c r="AW277" s="5">
        <v>0</v>
      </c>
      <c r="AX277" s="5">
        <v>0</v>
      </c>
      <c r="AY277" s="5">
        <v>0</v>
      </c>
      <c r="AZ277" s="5">
        <v>0</v>
      </c>
      <c r="BA277" s="5">
        <v>0</v>
      </c>
      <c r="BB277" s="5">
        <v>0</v>
      </c>
      <c r="BC277" s="5">
        <v>0</v>
      </c>
      <c r="BD277" s="5">
        <v>0</v>
      </c>
      <c r="BE277" s="5">
        <v>0</v>
      </c>
      <c r="BF277" s="5">
        <v>0</v>
      </c>
      <c r="BG277" s="5">
        <v>0</v>
      </c>
      <c r="BH277" s="5">
        <v>0</v>
      </c>
      <c r="BI277" s="5">
        <v>0</v>
      </c>
      <c r="BJ277" s="5">
        <v>0</v>
      </c>
      <c r="BK277" s="5">
        <v>0</v>
      </c>
      <c r="BL277" s="5">
        <v>0</v>
      </c>
      <c r="BM277" s="5">
        <v>0</v>
      </c>
      <c r="BN277" s="5">
        <v>0</v>
      </c>
      <c r="BO277" s="5">
        <v>0</v>
      </c>
      <c r="BP277" s="5">
        <v>0</v>
      </c>
      <c r="BQ277" s="5">
        <v>0</v>
      </c>
      <c r="BR277" s="5">
        <v>0</v>
      </c>
      <c r="BS277" s="5">
        <v>0</v>
      </c>
      <c r="BT277" s="5">
        <v>0</v>
      </c>
    </row>
    <row r="278" spans="2:72" x14ac:dyDescent="0.25">
      <c r="B278" s="1" t="s">
        <v>35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f>-U258*$C$242/2+U256*$C$242</f>
        <v>2.7632101988181092E-2</v>
      </c>
      <c r="T278" s="5">
        <f>U256*$C$242/2</f>
        <v>1.3693785056089744E-2</v>
      </c>
      <c r="U278" s="5">
        <f>-2*U256*$C$242+U256*$C$246</f>
        <v>-5.4655194675685442E-2</v>
      </c>
      <c r="V278" s="5">
        <f>-U258*$C$242</f>
        <v>4.8906375200320513E-4</v>
      </c>
      <c r="W278" s="5">
        <f>U258*$C$242/2+U256*$C$242</f>
        <v>2.7143038236177884E-2</v>
      </c>
      <c r="X278" s="5">
        <f>-U256*$C$242/2</f>
        <v>-1.3693785056089744E-2</v>
      </c>
      <c r="Y278" s="5">
        <v>0</v>
      </c>
      <c r="Z278" s="5">
        <v>0</v>
      </c>
      <c r="AA278" s="5">
        <v>0</v>
      </c>
      <c r="AB278" s="5">
        <v>0</v>
      </c>
      <c r="AC278" s="5">
        <v>0</v>
      </c>
      <c r="AD278" s="5">
        <v>0</v>
      </c>
      <c r="AE278" s="5">
        <v>0</v>
      </c>
      <c r="AF278" s="5">
        <v>0</v>
      </c>
      <c r="AG278" s="5">
        <v>0</v>
      </c>
      <c r="AH278" s="5">
        <v>0</v>
      </c>
      <c r="AI278" s="5">
        <v>0</v>
      </c>
      <c r="AJ278" s="5">
        <v>0</v>
      </c>
      <c r="AK278" s="5">
        <v>0</v>
      </c>
      <c r="AL278" s="5">
        <v>0</v>
      </c>
      <c r="AM278" s="5">
        <v>0</v>
      </c>
      <c r="AN278" s="5">
        <v>0</v>
      </c>
      <c r="AO278" s="5">
        <v>0</v>
      </c>
      <c r="AP278" s="5">
        <v>0</v>
      </c>
      <c r="AQ278" s="5">
        <v>0</v>
      </c>
      <c r="AR278" s="5">
        <v>0</v>
      </c>
      <c r="AS278" s="5">
        <v>0</v>
      </c>
      <c r="AT278" s="5">
        <v>0</v>
      </c>
      <c r="AU278" s="5">
        <v>0</v>
      </c>
      <c r="AV278" s="5">
        <v>0</v>
      </c>
      <c r="AW278" s="5">
        <v>0</v>
      </c>
      <c r="AX278" s="5">
        <v>0</v>
      </c>
      <c r="AY278" s="5">
        <v>0</v>
      </c>
      <c r="AZ278" s="5">
        <v>0</v>
      </c>
      <c r="BA278" s="5">
        <v>0</v>
      </c>
      <c r="BB278" s="5">
        <v>0</v>
      </c>
      <c r="BC278" s="5">
        <v>0</v>
      </c>
      <c r="BD278" s="5">
        <v>0</v>
      </c>
      <c r="BE278" s="5">
        <v>0</v>
      </c>
      <c r="BF278" s="5">
        <v>0</v>
      </c>
      <c r="BG278" s="5">
        <v>0</v>
      </c>
      <c r="BH278" s="5">
        <v>0</v>
      </c>
      <c r="BI278" s="5">
        <v>0</v>
      </c>
      <c r="BJ278" s="5">
        <v>0</v>
      </c>
      <c r="BK278" s="5">
        <v>0</v>
      </c>
      <c r="BL278" s="5">
        <v>0</v>
      </c>
      <c r="BM278" s="5">
        <v>0</v>
      </c>
      <c r="BN278" s="5">
        <v>0</v>
      </c>
      <c r="BO278" s="5">
        <v>0</v>
      </c>
      <c r="BP278" s="5">
        <v>0</v>
      </c>
      <c r="BQ278" s="5">
        <v>0</v>
      </c>
      <c r="BR278" s="5">
        <v>0</v>
      </c>
      <c r="BS278" s="5">
        <v>0</v>
      </c>
      <c r="BT278" s="5">
        <v>0</v>
      </c>
    </row>
    <row r="279" spans="2:72" x14ac:dyDescent="0.25">
      <c r="B279" s="1" t="s">
        <v>36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f>-U256*$C$242/2</f>
        <v>-1.3693785056089744E-2</v>
      </c>
      <c r="T279" s="5">
        <f>U252-U254/2</f>
        <v>0.6878662109375</v>
      </c>
      <c r="U279" s="5">
        <v>0</v>
      </c>
      <c r="V279" s="5">
        <f>-2*U252-U256*$C$242+$C$240*U252*$E$246</f>
        <v>-1.3662909470105791</v>
      </c>
      <c r="W279" s="5">
        <f>U256*$C$242/2</f>
        <v>1.3693785056089744E-2</v>
      </c>
      <c r="X279" s="5">
        <f>U252+U254/2</f>
        <v>0.6519775390625</v>
      </c>
      <c r="Y279" s="5">
        <v>0</v>
      </c>
      <c r="Z279" s="5">
        <v>0</v>
      </c>
      <c r="AA279" s="5">
        <v>0</v>
      </c>
      <c r="AB279" s="5">
        <v>0</v>
      </c>
      <c r="AC279" s="5">
        <v>0</v>
      </c>
      <c r="AD279" s="5">
        <v>0</v>
      </c>
      <c r="AE279" s="5">
        <v>0</v>
      </c>
      <c r="AF279" s="5">
        <v>0</v>
      </c>
      <c r="AG279" s="5">
        <v>0</v>
      </c>
      <c r="AH279" s="5">
        <v>0</v>
      </c>
      <c r="AI279" s="5">
        <v>0</v>
      </c>
      <c r="AJ279" s="5">
        <v>0</v>
      </c>
      <c r="AK279" s="5">
        <v>0</v>
      </c>
      <c r="AL279" s="5">
        <v>0</v>
      </c>
      <c r="AM279" s="5">
        <v>0</v>
      </c>
      <c r="AN279" s="5">
        <v>0</v>
      </c>
      <c r="AO279" s="5">
        <v>0</v>
      </c>
      <c r="AP279" s="5">
        <v>0</v>
      </c>
      <c r="AQ279" s="5">
        <v>0</v>
      </c>
      <c r="AR279" s="5">
        <v>0</v>
      </c>
      <c r="AS279" s="5">
        <v>0</v>
      </c>
      <c r="AT279" s="5">
        <v>0</v>
      </c>
      <c r="AU279" s="5">
        <v>0</v>
      </c>
      <c r="AV279" s="5">
        <v>0</v>
      </c>
      <c r="AW279" s="5">
        <v>0</v>
      </c>
      <c r="AX279" s="5">
        <v>0</v>
      </c>
      <c r="AY279" s="5">
        <v>0</v>
      </c>
      <c r="AZ279" s="5">
        <v>0</v>
      </c>
      <c r="BA279" s="5">
        <v>0</v>
      </c>
      <c r="BB279" s="5">
        <v>0</v>
      </c>
      <c r="BC279" s="5">
        <v>0</v>
      </c>
      <c r="BD279" s="5">
        <v>0</v>
      </c>
      <c r="BE279" s="5">
        <v>0</v>
      </c>
      <c r="BF279" s="5">
        <v>0</v>
      </c>
      <c r="BG279" s="5">
        <v>0</v>
      </c>
      <c r="BH279" s="5">
        <v>0</v>
      </c>
      <c r="BI279" s="5">
        <v>0</v>
      </c>
      <c r="BJ279" s="5">
        <v>0</v>
      </c>
      <c r="BK279" s="5">
        <v>0</v>
      </c>
      <c r="BL279" s="5">
        <v>0</v>
      </c>
      <c r="BM279" s="5">
        <v>0</v>
      </c>
      <c r="BN279" s="5">
        <v>0</v>
      </c>
      <c r="BO279" s="5">
        <v>0</v>
      </c>
      <c r="BP279" s="5">
        <v>0</v>
      </c>
      <c r="BQ279" s="5">
        <v>0</v>
      </c>
      <c r="BR279" s="5">
        <v>0</v>
      </c>
      <c r="BS279" s="5">
        <v>0</v>
      </c>
      <c r="BT279" s="5">
        <v>0</v>
      </c>
    </row>
    <row r="280" spans="2:72" x14ac:dyDescent="0.25">
      <c r="B280" s="1" t="s">
        <v>37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f>-W258*$C$242/2+W256*$C$242</f>
        <v>2.7143038236177884E-2</v>
      </c>
      <c r="V280" s="5">
        <f>W256*$C$242/2</f>
        <v>1.344925318008814E-2</v>
      </c>
      <c r="W280" s="5">
        <f>-2*W256*$C$242+W256*$C$246</f>
        <v>-5.3679209056476766E-2</v>
      </c>
      <c r="X280" s="5">
        <f>-W258*$C$242</f>
        <v>4.8906375200320513E-4</v>
      </c>
      <c r="Y280" s="5">
        <f>W258*$C$242/2+W256*$C$242</f>
        <v>2.6653974484174676E-2</v>
      </c>
      <c r="Z280" s="5">
        <f>-W256*$C$242/2</f>
        <v>-1.344925318008814E-2</v>
      </c>
      <c r="AA280" s="5">
        <v>0</v>
      </c>
      <c r="AB280" s="5">
        <v>0</v>
      </c>
      <c r="AC280" s="5">
        <v>0</v>
      </c>
      <c r="AD280" s="5">
        <v>0</v>
      </c>
      <c r="AE280" s="5">
        <v>0</v>
      </c>
      <c r="AF280" s="5">
        <v>0</v>
      </c>
      <c r="AG280" s="5">
        <v>0</v>
      </c>
      <c r="AH280" s="5">
        <v>0</v>
      </c>
      <c r="AI280" s="5">
        <v>0</v>
      </c>
      <c r="AJ280" s="5">
        <v>0</v>
      </c>
      <c r="AK280" s="5">
        <v>0</v>
      </c>
      <c r="AL280" s="5">
        <v>0</v>
      </c>
      <c r="AM280" s="5">
        <v>0</v>
      </c>
      <c r="AN280" s="5">
        <v>0</v>
      </c>
      <c r="AO280" s="5">
        <v>0</v>
      </c>
      <c r="AP280" s="5">
        <v>0</v>
      </c>
      <c r="AQ280" s="5">
        <v>0</v>
      </c>
      <c r="AR280" s="5">
        <v>0</v>
      </c>
      <c r="AS280" s="5">
        <v>0</v>
      </c>
      <c r="AT280" s="5">
        <v>0</v>
      </c>
      <c r="AU280" s="5">
        <v>0</v>
      </c>
      <c r="AV280" s="5">
        <v>0</v>
      </c>
      <c r="AW280" s="5">
        <v>0</v>
      </c>
      <c r="AX280" s="5">
        <v>0</v>
      </c>
      <c r="AY280" s="5">
        <v>0</v>
      </c>
      <c r="AZ280" s="5">
        <v>0</v>
      </c>
      <c r="BA280" s="5">
        <v>0</v>
      </c>
      <c r="BB280" s="5">
        <v>0</v>
      </c>
      <c r="BC280" s="5">
        <v>0</v>
      </c>
      <c r="BD280" s="5">
        <v>0</v>
      </c>
      <c r="BE280" s="5">
        <v>0</v>
      </c>
      <c r="BF280" s="5">
        <v>0</v>
      </c>
      <c r="BG280" s="5">
        <v>0</v>
      </c>
      <c r="BH280" s="5">
        <v>0</v>
      </c>
      <c r="BI280" s="5">
        <v>0</v>
      </c>
      <c r="BJ280" s="5">
        <v>0</v>
      </c>
      <c r="BK280" s="5">
        <v>0</v>
      </c>
      <c r="BL280" s="5">
        <v>0</v>
      </c>
      <c r="BM280" s="5">
        <v>0</v>
      </c>
      <c r="BN280" s="5">
        <v>0</v>
      </c>
      <c r="BO280" s="5">
        <v>0</v>
      </c>
      <c r="BP280" s="5">
        <v>0</v>
      </c>
      <c r="BQ280" s="5">
        <v>0</v>
      </c>
      <c r="BR280" s="5">
        <v>0</v>
      </c>
      <c r="BS280" s="5">
        <v>0</v>
      </c>
      <c r="BT280" s="5">
        <v>0</v>
      </c>
    </row>
    <row r="281" spans="2:72" x14ac:dyDescent="0.25">
      <c r="B281" s="1" t="s">
        <v>38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f>-W256*$C$242/2</f>
        <v>-1.344925318008814E-2</v>
      </c>
      <c r="V281" s="5">
        <f>W252-W254/2</f>
        <v>0.65197944641113281</v>
      </c>
      <c r="W281" s="5">
        <v>0</v>
      </c>
      <c r="X281" s="5">
        <f>-2*W252-W256*$C$242+$C$240*W252*$E$246</f>
        <v>-1.2953481312888344</v>
      </c>
      <c r="Y281" s="5">
        <f>W256*$C$242/2</f>
        <v>1.344925318008814E-2</v>
      </c>
      <c r="Z281" s="5">
        <f>W252+W254/2</f>
        <v>0.61736106872558594</v>
      </c>
      <c r="AA281" s="5">
        <v>0</v>
      </c>
      <c r="AB281" s="5">
        <v>0</v>
      </c>
      <c r="AC281" s="5">
        <v>0</v>
      </c>
      <c r="AD281" s="5">
        <v>0</v>
      </c>
      <c r="AE281" s="5">
        <v>0</v>
      </c>
      <c r="AF281" s="5">
        <v>0</v>
      </c>
      <c r="AG281" s="5">
        <v>0</v>
      </c>
      <c r="AH281" s="5">
        <v>0</v>
      </c>
      <c r="AI281" s="5">
        <v>0</v>
      </c>
      <c r="AJ281" s="5">
        <v>0</v>
      </c>
      <c r="AK281" s="5">
        <v>0</v>
      </c>
      <c r="AL281" s="5">
        <v>0</v>
      </c>
      <c r="AM281" s="5">
        <v>0</v>
      </c>
      <c r="AN281" s="5">
        <v>0</v>
      </c>
      <c r="AO281" s="5">
        <v>0</v>
      </c>
      <c r="AP281" s="5">
        <v>0</v>
      </c>
      <c r="AQ281" s="5">
        <v>0</v>
      </c>
      <c r="AR281" s="5">
        <v>0</v>
      </c>
      <c r="AS281" s="5">
        <v>0</v>
      </c>
      <c r="AT281" s="5">
        <v>0</v>
      </c>
      <c r="AU281" s="5">
        <v>0</v>
      </c>
      <c r="AV281" s="5">
        <v>0</v>
      </c>
      <c r="AW281" s="5">
        <v>0</v>
      </c>
      <c r="AX281" s="5">
        <v>0</v>
      </c>
      <c r="AY281" s="5">
        <v>0</v>
      </c>
      <c r="AZ281" s="5">
        <v>0</v>
      </c>
      <c r="BA281" s="5">
        <v>0</v>
      </c>
      <c r="BB281" s="5">
        <v>0</v>
      </c>
      <c r="BC281" s="5">
        <v>0</v>
      </c>
      <c r="BD281" s="5">
        <v>0</v>
      </c>
      <c r="BE281" s="5">
        <v>0</v>
      </c>
      <c r="BF281" s="5">
        <v>0</v>
      </c>
      <c r="BG281" s="5">
        <v>0</v>
      </c>
      <c r="BH281" s="5">
        <v>0</v>
      </c>
      <c r="BI281" s="5">
        <v>0</v>
      </c>
      <c r="BJ281" s="5">
        <v>0</v>
      </c>
      <c r="BK281" s="5">
        <v>0</v>
      </c>
      <c r="BL281" s="5">
        <v>0</v>
      </c>
      <c r="BM281" s="5">
        <v>0</v>
      </c>
      <c r="BN281" s="5">
        <v>0</v>
      </c>
      <c r="BO281" s="5">
        <v>0</v>
      </c>
      <c r="BP281" s="5">
        <v>0</v>
      </c>
      <c r="BQ281" s="5">
        <v>0</v>
      </c>
      <c r="BR281" s="5">
        <v>0</v>
      </c>
      <c r="BS281" s="5">
        <v>0</v>
      </c>
      <c r="BT281" s="5">
        <v>0</v>
      </c>
    </row>
    <row r="282" spans="2:72" x14ac:dyDescent="0.25">
      <c r="B282" s="1" t="s">
        <v>39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f>-Y258*$C$242/2+Y256*$C$242</f>
        <v>2.665397448417468E-2</v>
      </c>
      <c r="X282" s="5">
        <f>Y256*$C$242/2</f>
        <v>1.3204721304086538E-2</v>
      </c>
      <c r="Y282" s="5">
        <f>-2*Y256*$C$242+Y256*$C$246</f>
        <v>-5.2703223437268104E-2</v>
      </c>
      <c r="Z282" s="5">
        <f>-Y258*$C$242</f>
        <v>4.8906375200320513E-4</v>
      </c>
      <c r="AA282" s="5">
        <f>Y258*$C$242/2+Y256*$C$242</f>
        <v>2.6164910732171472E-2</v>
      </c>
      <c r="AB282" s="5">
        <f>-Y256*$C$242/2</f>
        <v>-1.3204721304086538E-2</v>
      </c>
      <c r="AC282" s="5">
        <v>0</v>
      </c>
      <c r="AD282" s="5">
        <v>0</v>
      </c>
      <c r="AE282" s="5">
        <v>0</v>
      </c>
      <c r="AF282" s="5">
        <v>0</v>
      </c>
      <c r="AG282" s="5">
        <v>0</v>
      </c>
      <c r="AH282" s="5">
        <v>0</v>
      </c>
      <c r="AI282" s="5">
        <v>0</v>
      </c>
      <c r="AJ282" s="5">
        <v>0</v>
      </c>
      <c r="AK282" s="5">
        <v>0</v>
      </c>
      <c r="AL282" s="5">
        <v>0</v>
      </c>
      <c r="AM282" s="5">
        <v>0</v>
      </c>
      <c r="AN282" s="5">
        <v>0</v>
      </c>
      <c r="AO282" s="5">
        <v>0</v>
      </c>
      <c r="AP282" s="5">
        <v>0</v>
      </c>
      <c r="AQ282" s="5">
        <v>0</v>
      </c>
      <c r="AR282" s="5">
        <v>0</v>
      </c>
      <c r="AS282" s="5">
        <v>0</v>
      </c>
      <c r="AT282" s="5">
        <v>0</v>
      </c>
      <c r="AU282" s="5">
        <v>0</v>
      </c>
      <c r="AV282" s="5">
        <v>0</v>
      </c>
      <c r="AW282" s="5">
        <v>0</v>
      </c>
      <c r="AX282" s="5">
        <v>0</v>
      </c>
      <c r="AY282" s="5">
        <v>0</v>
      </c>
      <c r="AZ282" s="5">
        <v>0</v>
      </c>
      <c r="BA282" s="5">
        <v>0</v>
      </c>
      <c r="BB282" s="5">
        <v>0</v>
      </c>
      <c r="BC282" s="5">
        <v>0</v>
      </c>
      <c r="BD282" s="5">
        <v>0</v>
      </c>
      <c r="BE282" s="5">
        <v>0</v>
      </c>
      <c r="BF282" s="5">
        <v>0</v>
      </c>
      <c r="BG282" s="5">
        <v>0</v>
      </c>
      <c r="BH282" s="5">
        <v>0</v>
      </c>
      <c r="BI282" s="5">
        <v>0</v>
      </c>
      <c r="BJ282" s="5">
        <v>0</v>
      </c>
      <c r="BK282" s="5">
        <v>0</v>
      </c>
      <c r="BL282" s="5">
        <v>0</v>
      </c>
      <c r="BM282" s="5">
        <v>0</v>
      </c>
      <c r="BN282" s="5">
        <v>0</v>
      </c>
      <c r="BO282" s="5">
        <v>0</v>
      </c>
      <c r="BP282" s="5">
        <v>0</v>
      </c>
      <c r="BQ282" s="5">
        <v>0</v>
      </c>
      <c r="BR282" s="5">
        <v>0</v>
      </c>
      <c r="BS282" s="5">
        <v>0</v>
      </c>
      <c r="BT282" s="5">
        <v>0</v>
      </c>
    </row>
    <row r="283" spans="2:72" x14ac:dyDescent="0.25">
      <c r="B283" s="1" t="s">
        <v>40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f>-Y256*$C$242/2</f>
        <v>-1.3204721304086538E-2</v>
      </c>
      <c r="X283" s="5">
        <f>Y252-Y254/2</f>
        <v>0.61736297607421875</v>
      </c>
      <c r="Y283" s="5">
        <v>0</v>
      </c>
      <c r="Z283" s="5">
        <f>-2*Y252-Y256*$C$242+$C$240*Y252*$E$246</f>
        <v>-1.2269212487074441</v>
      </c>
      <c r="AA283" s="5">
        <f>Y256*$C$242/2</f>
        <v>1.3204721304086538E-2</v>
      </c>
      <c r="AB283" s="5">
        <f>Y252+Y254/2</f>
        <v>0.58399200439453125</v>
      </c>
      <c r="AC283" s="5">
        <v>0</v>
      </c>
      <c r="AD283" s="5">
        <v>0</v>
      </c>
      <c r="AE283" s="5">
        <v>0</v>
      </c>
      <c r="AF283" s="5">
        <v>0</v>
      </c>
      <c r="AG283" s="5">
        <v>0</v>
      </c>
      <c r="AH283" s="5">
        <v>0</v>
      </c>
      <c r="AI283" s="5">
        <v>0</v>
      </c>
      <c r="AJ283" s="5">
        <v>0</v>
      </c>
      <c r="AK283" s="5">
        <v>0</v>
      </c>
      <c r="AL283" s="5">
        <v>0</v>
      </c>
      <c r="AM283" s="5">
        <v>0</v>
      </c>
      <c r="AN283" s="5">
        <v>0</v>
      </c>
      <c r="AO283" s="5">
        <v>0</v>
      </c>
      <c r="AP283" s="5">
        <v>0</v>
      </c>
      <c r="AQ283" s="5">
        <v>0</v>
      </c>
      <c r="AR283" s="5">
        <v>0</v>
      </c>
      <c r="AS283" s="5">
        <v>0</v>
      </c>
      <c r="AT283" s="5">
        <v>0</v>
      </c>
      <c r="AU283" s="5">
        <v>0</v>
      </c>
      <c r="AV283" s="5">
        <v>0</v>
      </c>
      <c r="AW283" s="5">
        <v>0</v>
      </c>
      <c r="AX283" s="5">
        <v>0</v>
      </c>
      <c r="AY283" s="5">
        <v>0</v>
      </c>
      <c r="AZ283" s="5">
        <v>0</v>
      </c>
      <c r="BA283" s="5">
        <v>0</v>
      </c>
      <c r="BB283" s="5">
        <v>0</v>
      </c>
      <c r="BC283" s="5">
        <v>0</v>
      </c>
      <c r="BD283" s="5">
        <v>0</v>
      </c>
      <c r="BE283" s="5">
        <v>0</v>
      </c>
      <c r="BF283" s="5">
        <v>0</v>
      </c>
      <c r="BG283" s="5">
        <v>0</v>
      </c>
      <c r="BH283" s="5">
        <v>0</v>
      </c>
      <c r="BI283" s="5">
        <v>0</v>
      </c>
      <c r="BJ283" s="5">
        <v>0</v>
      </c>
      <c r="BK283" s="5">
        <v>0</v>
      </c>
      <c r="BL283" s="5">
        <v>0</v>
      </c>
      <c r="BM283" s="5">
        <v>0</v>
      </c>
      <c r="BN283" s="5">
        <v>0</v>
      </c>
      <c r="BO283" s="5">
        <v>0</v>
      </c>
      <c r="BP283" s="5">
        <v>0</v>
      </c>
      <c r="BQ283" s="5">
        <v>0</v>
      </c>
      <c r="BR283" s="5">
        <v>0</v>
      </c>
      <c r="BS283" s="5">
        <v>0</v>
      </c>
      <c r="BT283" s="5">
        <v>0</v>
      </c>
    </row>
    <row r="284" spans="2:72" x14ac:dyDescent="0.25">
      <c r="B284" s="1" t="s">
        <v>41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f>-AA258*$C$242/2+AA256*$C$242</f>
        <v>2.6164910732171476E-2</v>
      </c>
      <c r="Z284" s="5">
        <f>AA256*$C$242/2</f>
        <v>1.2960189428084936E-2</v>
      </c>
      <c r="AA284" s="5">
        <f>-2*AA256*$C$242+AA256*$C$246</f>
        <v>-5.1727237818059435E-2</v>
      </c>
      <c r="AB284" s="5">
        <f>-AA258*$C$242</f>
        <v>4.8906375200320513E-4</v>
      </c>
      <c r="AC284" s="5">
        <f>AA258*$C$242/2+AA256*$C$242</f>
        <v>2.5675846980168268E-2</v>
      </c>
      <c r="AD284" s="5">
        <f>-AA256*$C$242/2</f>
        <v>-1.2960189428084936E-2</v>
      </c>
      <c r="AE284" s="5">
        <v>0</v>
      </c>
      <c r="AF284" s="5">
        <v>0</v>
      </c>
      <c r="AG284" s="5">
        <v>0</v>
      </c>
      <c r="AH284" s="5">
        <v>0</v>
      </c>
      <c r="AI284" s="5">
        <v>0</v>
      </c>
      <c r="AJ284" s="5">
        <v>0</v>
      </c>
      <c r="AK284" s="5">
        <v>0</v>
      </c>
      <c r="AL284" s="5">
        <v>0</v>
      </c>
      <c r="AM284" s="5">
        <v>0</v>
      </c>
      <c r="AN284" s="5">
        <v>0</v>
      </c>
      <c r="AO284" s="5">
        <v>0</v>
      </c>
      <c r="AP284" s="5">
        <v>0</v>
      </c>
      <c r="AQ284" s="5">
        <v>0</v>
      </c>
      <c r="AR284" s="5">
        <v>0</v>
      </c>
      <c r="AS284" s="5">
        <v>0</v>
      </c>
      <c r="AT284" s="5">
        <v>0</v>
      </c>
      <c r="AU284" s="5">
        <v>0</v>
      </c>
      <c r="AV284" s="5">
        <v>0</v>
      </c>
      <c r="AW284" s="5">
        <v>0</v>
      </c>
      <c r="AX284" s="5">
        <v>0</v>
      </c>
      <c r="AY284" s="5">
        <v>0</v>
      </c>
      <c r="AZ284" s="5">
        <v>0</v>
      </c>
      <c r="BA284" s="5">
        <v>0</v>
      </c>
      <c r="BB284" s="5">
        <v>0</v>
      </c>
      <c r="BC284" s="5">
        <v>0</v>
      </c>
      <c r="BD284" s="5">
        <v>0</v>
      </c>
      <c r="BE284" s="5">
        <v>0</v>
      </c>
      <c r="BF284" s="5">
        <v>0</v>
      </c>
      <c r="BG284" s="5">
        <v>0</v>
      </c>
      <c r="BH284" s="5">
        <v>0</v>
      </c>
      <c r="BI284" s="5">
        <v>0</v>
      </c>
      <c r="BJ284" s="5">
        <v>0</v>
      </c>
      <c r="BK284" s="5">
        <v>0</v>
      </c>
      <c r="BL284" s="5">
        <v>0</v>
      </c>
      <c r="BM284" s="5">
        <v>0</v>
      </c>
      <c r="BN284" s="5">
        <v>0</v>
      </c>
      <c r="BO284" s="5">
        <v>0</v>
      </c>
      <c r="BP284" s="5">
        <v>0</v>
      </c>
      <c r="BQ284" s="5">
        <v>0</v>
      </c>
      <c r="BR284" s="5">
        <v>0</v>
      </c>
      <c r="BS284" s="5">
        <v>0</v>
      </c>
      <c r="BT284" s="5">
        <v>0</v>
      </c>
    </row>
    <row r="285" spans="2:72" x14ac:dyDescent="0.25">
      <c r="B285" s="1" t="s">
        <v>42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f>-AA256*$C$242/2</f>
        <v>-1.2960189428084936E-2</v>
      </c>
      <c r="Z285" s="5">
        <f>AA252-AA254/2</f>
        <v>0.58399391174316406</v>
      </c>
      <c r="AA285" s="5">
        <v>0</v>
      </c>
      <c r="AB285" s="5">
        <f>-2*AA252-AA256*$C$242+$C$240*AA252*$E$246</f>
        <v>-1.1609645550274927</v>
      </c>
      <c r="AC285" s="5">
        <f>AA256*$C$242/2</f>
        <v>1.2960189428084936E-2</v>
      </c>
      <c r="AD285" s="5">
        <f>AA252+AA254/2</f>
        <v>0.55184745788574219</v>
      </c>
      <c r="AE285" s="5">
        <v>0</v>
      </c>
      <c r="AF285" s="5">
        <v>0</v>
      </c>
      <c r="AG285" s="5">
        <v>0</v>
      </c>
      <c r="AH285" s="5">
        <v>0</v>
      </c>
      <c r="AI285" s="5">
        <v>0</v>
      </c>
      <c r="AJ285" s="5">
        <v>0</v>
      </c>
      <c r="AK285" s="5">
        <v>0</v>
      </c>
      <c r="AL285" s="5">
        <v>0</v>
      </c>
      <c r="AM285" s="5">
        <v>0</v>
      </c>
      <c r="AN285" s="5">
        <v>0</v>
      </c>
      <c r="AO285" s="5">
        <v>0</v>
      </c>
      <c r="AP285" s="5">
        <v>0</v>
      </c>
      <c r="AQ285" s="5">
        <v>0</v>
      </c>
      <c r="AR285" s="5">
        <v>0</v>
      </c>
      <c r="AS285" s="5">
        <v>0</v>
      </c>
      <c r="AT285" s="5">
        <v>0</v>
      </c>
      <c r="AU285" s="5">
        <v>0</v>
      </c>
      <c r="AV285" s="5">
        <v>0</v>
      </c>
      <c r="AW285" s="5">
        <v>0</v>
      </c>
      <c r="AX285" s="5">
        <v>0</v>
      </c>
      <c r="AY285" s="5">
        <v>0</v>
      </c>
      <c r="AZ285" s="5">
        <v>0</v>
      </c>
      <c r="BA285" s="5">
        <v>0</v>
      </c>
      <c r="BB285" s="5">
        <v>0</v>
      </c>
      <c r="BC285" s="5">
        <v>0</v>
      </c>
      <c r="BD285" s="5">
        <v>0</v>
      </c>
      <c r="BE285" s="5">
        <v>0</v>
      </c>
      <c r="BF285" s="5">
        <v>0</v>
      </c>
      <c r="BG285" s="5">
        <v>0</v>
      </c>
      <c r="BH285" s="5">
        <v>0</v>
      </c>
      <c r="BI285" s="5">
        <v>0</v>
      </c>
      <c r="BJ285" s="5">
        <v>0</v>
      </c>
      <c r="BK285" s="5">
        <v>0</v>
      </c>
      <c r="BL285" s="5">
        <v>0</v>
      </c>
      <c r="BM285" s="5">
        <v>0</v>
      </c>
      <c r="BN285" s="5">
        <v>0</v>
      </c>
      <c r="BO285" s="5">
        <v>0</v>
      </c>
      <c r="BP285" s="5">
        <v>0</v>
      </c>
      <c r="BQ285" s="5">
        <v>0</v>
      </c>
      <c r="BR285" s="5">
        <v>0</v>
      </c>
      <c r="BS285" s="5">
        <v>0</v>
      </c>
      <c r="BT285" s="5">
        <v>0</v>
      </c>
    </row>
    <row r="286" spans="2:72" x14ac:dyDescent="0.25">
      <c r="B286" s="1" t="s">
        <v>43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f>-AC258*$C$242/2+AC256*$C$242</f>
        <v>2.5675846980168272E-2</v>
      </c>
      <c r="AB286" s="5">
        <f>AC256*$C$242/2</f>
        <v>1.2715657552083334E-2</v>
      </c>
      <c r="AC286" s="5">
        <f>-2*AC256*$C$242+AC256*$C$246</f>
        <v>-5.0751252198850766E-2</v>
      </c>
      <c r="AD286" s="5">
        <f>-AC258*$C$242</f>
        <v>4.8906375200320513E-4</v>
      </c>
      <c r="AE286" s="5">
        <f>AC258*$C$242/2+AC256*$C$242</f>
        <v>2.5186783228165064E-2</v>
      </c>
      <c r="AF286" s="5">
        <f>-AC256*$C$242/2</f>
        <v>-1.2715657552083334E-2</v>
      </c>
      <c r="AG286" s="5">
        <v>0</v>
      </c>
      <c r="AH286" s="5">
        <v>0</v>
      </c>
      <c r="AI286" s="5">
        <v>0</v>
      </c>
      <c r="AJ286" s="5">
        <v>0</v>
      </c>
      <c r="AK286" s="5">
        <v>0</v>
      </c>
      <c r="AL286" s="5">
        <v>0</v>
      </c>
      <c r="AM286" s="5">
        <v>0</v>
      </c>
      <c r="AN286" s="5">
        <v>0</v>
      </c>
      <c r="AO286" s="5">
        <v>0</v>
      </c>
      <c r="AP286" s="5">
        <v>0</v>
      </c>
      <c r="AQ286" s="5">
        <v>0</v>
      </c>
      <c r="AR286" s="5">
        <v>0</v>
      </c>
      <c r="AS286" s="5">
        <v>0</v>
      </c>
      <c r="AT286" s="5">
        <v>0</v>
      </c>
      <c r="AU286" s="5">
        <v>0</v>
      </c>
      <c r="AV286" s="5">
        <v>0</v>
      </c>
      <c r="AW286" s="5">
        <v>0</v>
      </c>
      <c r="AX286" s="5">
        <v>0</v>
      </c>
      <c r="AY286" s="5">
        <v>0</v>
      </c>
      <c r="AZ286" s="5">
        <v>0</v>
      </c>
      <c r="BA286" s="5">
        <v>0</v>
      </c>
      <c r="BB286" s="5">
        <v>0</v>
      </c>
      <c r="BC286" s="5">
        <v>0</v>
      </c>
      <c r="BD286" s="5">
        <v>0</v>
      </c>
      <c r="BE286" s="5">
        <v>0</v>
      </c>
      <c r="BF286" s="5">
        <v>0</v>
      </c>
      <c r="BG286" s="5">
        <v>0</v>
      </c>
      <c r="BH286" s="5">
        <v>0</v>
      </c>
      <c r="BI286" s="5">
        <v>0</v>
      </c>
      <c r="BJ286" s="5">
        <v>0</v>
      </c>
      <c r="BK286" s="5">
        <v>0</v>
      </c>
      <c r="BL286" s="5">
        <v>0</v>
      </c>
      <c r="BM286" s="5">
        <v>0</v>
      </c>
      <c r="BN286" s="5">
        <v>0</v>
      </c>
      <c r="BO286" s="5">
        <v>0</v>
      </c>
      <c r="BP286" s="5">
        <v>0</v>
      </c>
      <c r="BQ286" s="5">
        <v>0</v>
      </c>
      <c r="BR286" s="5">
        <v>0</v>
      </c>
      <c r="BS286" s="5">
        <v>0</v>
      </c>
      <c r="BT286" s="5">
        <v>0</v>
      </c>
    </row>
    <row r="287" spans="2:72" x14ac:dyDescent="0.25">
      <c r="B287" s="1" t="s">
        <v>44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f>-AC256*$C$242/2</f>
        <v>-1.2715657552083334E-2</v>
      </c>
      <c r="AB287" s="5">
        <f>AC252-AC254/2</f>
        <v>0.551849365234375</v>
      </c>
      <c r="AC287" s="5">
        <v>0</v>
      </c>
      <c r="AD287" s="5">
        <f>-2*AC252-AC256*$C$242+$C$240*AC252*$E$246</f>
        <v>-1.0974323060100646</v>
      </c>
      <c r="AE287" s="5">
        <f>AC256*$C$242/2</f>
        <v>1.2715657552083334E-2</v>
      </c>
      <c r="AF287" s="5">
        <f>AC252+AC254/2</f>
        <v>0.520904541015625</v>
      </c>
      <c r="AG287" s="5">
        <v>0</v>
      </c>
      <c r="AH287" s="5">
        <v>0</v>
      </c>
      <c r="AI287" s="5">
        <v>0</v>
      </c>
      <c r="AJ287" s="5">
        <v>0</v>
      </c>
      <c r="AK287" s="5">
        <v>0</v>
      </c>
      <c r="AL287" s="5">
        <v>0</v>
      </c>
      <c r="AM287" s="5">
        <v>0</v>
      </c>
      <c r="AN287" s="5">
        <v>0</v>
      </c>
      <c r="AO287" s="5">
        <v>0</v>
      </c>
      <c r="AP287" s="5">
        <v>0</v>
      </c>
      <c r="AQ287" s="5">
        <v>0</v>
      </c>
      <c r="AR287" s="5">
        <v>0</v>
      </c>
      <c r="AS287" s="5">
        <v>0</v>
      </c>
      <c r="AT287" s="5">
        <v>0</v>
      </c>
      <c r="AU287" s="5">
        <v>0</v>
      </c>
      <c r="AV287" s="5">
        <v>0</v>
      </c>
      <c r="AW287" s="5">
        <v>0</v>
      </c>
      <c r="AX287" s="5">
        <v>0</v>
      </c>
      <c r="AY287" s="5">
        <v>0</v>
      </c>
      <c r="AZ287" s="5">
        <v>0</v>
      </c>
      <c r="BA287" s="5">
        <v>0</v>
      </c>
      <c r="BB287" s="5">
        <v>0</v>
      </c>
      <c r="BC287" s="5">
        <v>0</v>
      </c>
      <c r="BD287" s="5">
        <v>0</v>
      </c>
      <c r="BE287" s="5">
        <v>0</v>
      </c>
      <c r="BF287" s="5">
        <v>0</v>
      </c>
      <c r="BG287" s="5">
        <v>0</v>
      </c>
      <c r="BH287" s="5">
        <v>0</v>
      </c>
      <c r="BI287" s="5">
        <v>0</v>
      </c>
      <c r="BJ287" s="5">
        <v>0</v>
      </c>
      <c r="BK287" s="5">
        <v>0</v>
      </c>
      <c r="BL287" s="5">
        <v>0</v>
      </c>
      <c r="BM287" s="5">
        <v>0</v>
      </c>
      <c r="BN287" s="5">
        <v>0</v>
      </c>
      <c r="BO287" s="5">
        <v>0</v>
      </c>
      <c r="BP287" s="5">
        <v>0</v>
      </c>
      <c r="BQ287" s="5">
        <v>0</v>
      </c>
      <c r="BR287" s="5">
        <v>0</v>
      </c>
      <c r="BS287" s="5">
        <v>0</v>
      </c>
      <c r="BT287" s="5">
        <v>0</v>
      </c>
    </row>
    <row r="288" spans="2:72" x14ac:dyDescent="0.25">
      <c r="B288" s="1" t="s">
        <v>49</v>
      </c>
      <c r="C288" s="5">
        <v>0</v>
      </c>
      <c r="D288" s="5"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5">
        <v>0</v>
      </c>
      <c r="AC288" s="5">
        <f>-AE258*$C$242/2+AE256*$C$242</f>
        <v>2.5186783228165064E-2</v>
      </c>
      <c r="AD288" s="5">
        <f>AE256*$C$242/2</f>
        <v>1.247112567608173E-2</v>
      </c>
      <c r="AE288" s="5">
        <f>-2*AE256*$C$242+AE256*$C$246</f>
        <v>-4.9775266579642097E-2</v>
      </c>
      <c r="AF288" s="5">
        <f>-AE258*$C$242</f>
        <v>4.8906375200320513E-4</v>
      </c>
      <c r="AG288" s="5">
        <f>AE258*$C$242/2+AE256*$C$242</f>
        <v>2.4697719476161856E-2</v>
      </c>
      <c r="AH288" s="5">
        <f>-AE256*$C$242/2</f>
        <v>-1.247112567608173E-2</v>
      </c>
      <c r="AI288" s="5">
        <v>0</v>
      </c>
      <c r="AJ288" s="5">
        <v>0</v>
      </c>
      <c r="AK288" s="5">
        <v>0</v>
      </c>
      <c r="AL288" s="5">
        <v>0</v>
      </c>
      <c r="AM288" s="5">
        <v>0</v>
      </c>
      <c r="AN288" s="5">
        <v>0</v>
      </c>
      <c r="AO288" s="5">
        <v>0</v>
      </c>
      <c r="AP288" s="5">
        <v>0</v>
      </c>
      <c r="AQ288" s="5">
        <v>0</v>
      </c>
      <c r="AR288" s="5">
        <v>0</v>
      </c>
      <c r="AS288" s="5">
        <v>0</v>
      </c>
      <c r="AT288" s="5">
        <v>0</v>
      </c>
      <c r="AU288" s="5">
        <v>0</v>
      </c>
      <c r="AV288" s="5">
        <v>0</v>
      </c>
      <c r="AW288" s="5">
        <v>0</v>
      </c>
      <c r="AX288" s="5">
        <v>0</v>
      </c>
      <c r="AY288" s="5">
        <v>0</v>
      </c>
      <c r="AZ288" s="5">
        <v>0</v>
      </c>
      <c r="BA288" s="5">
        <v>0</v>
      </c>
      <c r="BB288" s="5">
        <v>0</v>
      </c>
      <c r="BC288" s="5">
        <v>0</v>
      </c>
      <c r="BD288" s="5">
        <v>0</v>
      </c>
      <c r="BE288" s="5">
        <v>0</v>
      </c>
      <c r="BF288" s="5">
        <v>0</v>
      </c>
      <c r="BG288" s="5">
        <v>0</v>
      </c>
      <c r="BH288" s="5">
        <v>0</v>
      </c>
      <c r="BI288" s="5">
        <v>0</v>
      </c>
      <c r="BJ288" s="5">
        <v>0</v>
      </c>
      <c r="BK288" s="5">
        <v>0</v>
      </c>
      <c r="BL288" s="5">
        <v>0</v>
      </c>
      <c r="BM288" s="5">
        <v>0</v>
      </c>
      <c r="BN288" s="5">
        <v>0</v>
      </c>
      <c r="BO288" s="5">
        <v>0</v>
      </c>
      <c r="BP288" s="5">
        <v>0</v>
      </c>
      <c r="BQ288" s="5">
        <v>0</v>
      </c>
      <c r="BR288" s="5">
        <v>0</v>
      </c>
      <c r="BS288" s="5">
        <v>0</v>
      </c>
      <c r="BT288" s="5">
        <v>0</v>
      </c>
    </row>
    <row r="289" spans="2:72" x14ac:dyDescent="0.25">
      <c r="B289" s="1" t="s">
        <v>50</v>
      </c>
      <c r="C289" s="5">
        <v>0</v>
      </c>
      <c r="D289" s="5">
        <v>0</v>
      </c>
      <c r="E289" s="5">
        <v>0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5">
        <v>0</v>
      </c>
      <c r="AC289" s="5">
        <f>-AE256*$C$242/2</f>
        <v>-1.247112567608173E-2</v>
      </c>
      <c r="AD289" s="5">
        <f>AE252-AE254/2</f>
        <v>0.52090644836425781</v>
      </c>
      <c r="AE289" s="5">
        <v>0</v>
      </c>
      <c r="AF289" s="5">
        <f>-2*AE252-AE256*$C$242+$C$240*AE252*$E$246</f>
        <v>-1.0362787574162442</v>
      </c>
      <c r="AG289" s="5">
        <f>AE256*$C$242/2</f>
        <v>1.247112567608173E-2</v>
      </c>
      <c r="AH289" s="5">
        <f>AE252+AE254/2</f>
        <v>0.49114036560058594</v>
      </c>
      <c r="AI289" s="5">
        <v>0</v>
      </c>
      <c r="AJ289" s="5">
        <v>0</v>
      </c>
      <c r="AK289" s="5">
        <v>0</v>
      </c>
      <c r="AL289" s="5">
        <v>0</v>
      </c>
      <c r="AM289" s="5">
        <v>0</v>
      </c>
      <c r="AN289" s="5">
        <v>0</v>
      </c>
      <c r="AO289" s="5">
        <v>0</v>
      </c>
      <c r="AP289" s="5">
        <v>0</v>
      </c>
      <c r="AQ289" s="5">
        <v>0</v>
      </c>
      <c r="AR289" s="5">
        <v>0</v>
      </c>
      <c r="AS289" s="5">
        <v>0</v>
      </c>
      <c r="AT289" s="5">
        <v>0</v>
      </c>
      <c r="AU289" s="5">
        <v>0</v>
      </c>
      <c r="AV289" s="5">
        <v>0</v>
      </c>
      <c r="AW289" s="5">
        <v>0</v>
      </c>
      <c r="AX289" s="5">
        <v>0</v>
      </c>
      <c r="AY289" s="5">
        <v>0</v>
      </c>
      <c r="AZ289" s="5">
        <v>0</v>
      </c>
      <c r="BA289" s="5">
        <v>0</v>
      </c>
      <c r="BB289" s="5">
        <v>0</v>
      </c>
      <c r="BC289" s="5">
        <v>0</v>
      </c>
      <c r="BD289" s="5">
        <v>0</v>
      </c>
      <c r="BE289" s="5">
        <v>0</v>
      </c>
      <c r="BF289" s="5">
        <v>0</v>
      </c>
      <c r="BG289" s="5">
        <v>0</v>
      </c>
      <c r="BH289" s="5">
        <v>0</v>
      </c>
      <c r="BI289" s="5">
        <v>0</v>
      </c>
      <c r="BJ289" s="5">
        <v>0</v>
      </c>
      <c r="BK289" s="5">
        <v>0</v>
      </c>
      <c r="BL289" s="5">
        <v>0</v>
      </c>
      <c r="BM289" s="5">
        <v>0</v>
      </c>
      <c r="BN289" s="5">
        <v>0</v>
      </c>
      <c r="BO289" s="5">
        <v>0</v>
      </c>
      <c r="BP289" s="5">
        <v>0</v>
      </c>
      <c r="BQ289" s="5">
        <v>0</v>
      </c>
      <c r="BR289" s="5">
        <v>0</v>
      </c>
      <c r="BS289" s="5">
        <v>0</v>
      </c>
      <c r="BT289" s="5">
        <v>0</v>
      </c>
    </row>
    <row r="290" spans="2:72" x14ac:dyDescent="0.25">
      <c r="B290" s="1" t="s">
        <v>51</v>
      </c>
      <c r="C290" s="5">
        <v>0</v>
      </c>
      <c r="D290" s="5">
        <v>0</v>
      </c>
      <c r="E290" s="5">
        <v>0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">
        <v>0</v>
      </c>
      <c r="AC290" s="5">
        <v>0</v>
      </c>
      <c r="AD290" s="5">
        <v>0</v>
      </c>
      <c r="AE290" s="5">
        <f>-AG258*$C$242/2+AG256*$C$242</f>
        <v>2.469771947616186E-2</v>
      </c>
      <c r="AF290" s="5">
        <f>AG256*$C$242/2</f>
        <v>1.2226593800080128E-2</v>
      </c>
      <c r="AG290" s="5">
        <f>-2*AG256*$C$242+AG256*$C$246</f>
        <v>-4.8799280960433428E-2</v>
      </c>
      <c r="AH290" s="5">
        <f>-AG258*$C$242</f>
        <v>4.8906375200320513E-4</v>
      </c>
      <c r="AI290" s="5">
        <f>AG258*$C$242/2+AG256*$C$242</f>
        <v>2.4208655724158652E-2</v>
      </c>
      <c r="AJ290" s="5">
        <f>-AG256*$C$242/2</f>
        <v>-1.2226593800080128E-2</v>
      </c>
      <c r="AK290" s="5">
        <v>0</v>
      </c>
      <c r="AL290" s="5">
        <v>0</v>
      </c>
      <c r="AM290" s="5">
        <v>0</v>
      </c>
      <c r="AN290" s="5">
        <v>0</v>
      </c>
      <c r="AO290" s="5">
        <v>0</v>
      </c>
      <c r="AP290" s="5">
        <v>0</v>
      </c>
      <c r="AQ290" s="5">
        <v>0</v>
      </c>
      <c r="AR290" s="5">
        <v>0</v>
      </c>
      <c r="AS290" s="5">
        <v>0</v>
      </c>
      <c r="AT290" s="5">
        <v>0</v>
      </c>
      <c r="AU290" s="5">
        <v>0</v>
      </c>
      <c r="AV290" s="5">
        <v>0</v>
      </c>
      <c r="AW290" s="5">
        <v>0</v>
      </c>
      <c r="AX290" s="5">
        <v>0</v>
      </c>
      <c r="AY290" s="5">
        <v>0</v>
      </c>
      <c r="AZ290" s="5">
        <v>0</v>
      </c>
      <c r="BA290" s="5">
        <v>0</v>
      </c>
      <c r="BB290" s="5">
        <v>0</v>
      </c>
      <c r="BC290" s="5">
        <v>0</v>
      </c>
      <c r="BD290" s="5">
        <v>0</v>
      </c>
      <c r="BE290" s="5">
        <v>0</v>
      </c>
      <c r="BF290" s="5">
        <v>0</v>
      </c>
      <c r="BG290" s="5">
        <v>0</v>
      </c>
      <c r="BH290" s="5">
        <v>0</v>
      </c>
      <c r="BI290" s="5">
        <v>0</v>
      </c>
      <c r="BJ290" s="5">
        <v>0</v>
      </c>
      <c r="BK290" s="5">
        <v>0</v>
      </c>
      <c r="BL290" s="5">
        <v>0</v>
      </c>
      <c r="BM290" s="5">
        <v>0</v>
      </c>
      <c r="BN290" s="5">
        <v>0</v>
      </c>
      <c r="BO290" s="5">
        <v>0</v>
      </c>
      <c r="BP290" s="5">
        <v>0</v>
      </c>
      <c r="BQ290" s="5">
        <v>0</v>
      </c>
      <c r="BR290" s="5">
        <v>0</v>
      </c>
      <c r="BS290" s="5">
        <v>0</v>
      </c>
      <c r="BT290" s="5">
        <v>0</v>
      </c>
    </row>
    <row r="291" spans="2:72" x14ac:dyDescent="0.25">
      <c r="B291" s="1" t="s">
        <v>52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5">
        <f>-AG256*$C$242/2</f>
        <v>-1.2226593800080128E-2</v>
      </c>
      <c r="AF291" s="5">
        <f>AG252-AG254/2</f>
        <v>0.49114227294921875</v>
      </c>
      <c r="AG291" s="5">
        <v>0</v>
      </c>
      <c r="AH291" s="5">
        <f>-2*AG252-AG256*$C$242+$C$240*AG252*$E$246</f>
        <v>-0.97745816500711602</v>
      </c>
      <c r="AI291" s="5">
        <f>AG256*$C$242/2</f>
        <v>1.2226593800080128E-2</v>
      </c>
      <c r="AJ291" s="5">
        <f>AG252+AG254/2</f>
        <v>0.46253204345703125</v>
      </c>
      <c r="AK291" s="5">
        <v>0</v>
      </c>
      <c r="AL291" s="5">
        <v>0</v>
      </c>
      <c r="AM291" s="5">
        <v>0</v>
      </c>
      <c r="AN291" s="5">
        <v>0</v>
      </c>
      <c r="AO291" s="5">
        <v>0</v>
      </c>
      <c r="AP291" s="5">
        <v>0</v>
      </c>
      <c r="AQ291" s="5">
        <v>0</v>
      </c>
      <c r="AR291" s="5">
        <v>0</v>
      </c>
      <c r="AS291" s="5">
        <v>0</v>
      </c>
      <c r="AT291" s="5">
        <v>0</v>
      </c>
      <c r="AU291" s="5">
        <v>0</v>
      </c>
      <c r="AV291" s="5">
        <v>0</v>
      </c>
      <c r="AW291" s="5">
        <v>0</v>
      </c>
      <c r="AX291" s="5">
        <v>0</v>
      </c>
      <c r="AY291" s="5">
        <v>0</v>
      </c>
      <c r="AZ291" s="5">
        <v>0</v>
      </c>
      <c r="BA291" s="5">
        <v>0</v>
      </c>
      <c r="BB291" s="5">
        <v>0</v>
      </c>
      <c r="BC291" s="5">
        <v>0</v>
      </c>
      <c r="BD291" s="5">
        <v>0</v>
      </c>
      <c r="BE291" s="5">
        <v>0</v>
      </c>
      <c r="BF291" s="5">
        <v>0</v>
      </c>
      <c r="BG291" s="5">
        <v>0</v>
      </c>
      <c r="BH291" s="5">
        <v>0</v>
      </c>
      <c r="BI291" s="5">
        <v>0</v>
      </c>
      <c r="BJ291" s="5">
        <v>0</v>
      </c>
      <c r="BK291" s="5">
        <v>0</v>
      </c>
      <c r="BL291" s="5">
        <v>0</v>
      </c>
      <c r="BM291" s="5">
        <v>0</v>
      </c>
      <c r="BN291" s="5">
        <v>0</v>
      </c>
      <c r="BO291" s="5">
        <v>0</v>
      </c>
      <c r="BP291" s="5">
        <v>0</v>
      </c>
      <c r="BQ291" s="5">
        <v>0</v>
      </c>
      <c r="BR291" s="5">
        <v>0</v>
      </c>
      <c r="BS291" s="5">
        <v>0</v>
      </c>
      <c r="BT291" s="5">
        <v>0</v>
      </c>
    </row>
    <row r="292" spans="2:72" x14ac:dyDescent="0.25">
      <c r="B292" s="1" t="s">
        <v>53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5">
        <v>0</v>
      </c>
      <c r="AC292" s="5">
        <v>0</v>
      </c>
      <c r="AD292" s="5">
        <v>0</v>
      </c>
      <c r="AE292" s="5">
        <v>0</v>
      </c>
      <c r="AF292" s="5">
        <v>0</v>
      </c>
      <c r="AG292" s="5">
        <f>-AI258*$C$242/2+AI256*$C$242</f>
        <v>2.4208655724158656E-2</v>
      </c>
      <c r="AH292" s="5">
        <f>AI256*$C$242/2</f>
        <v>1.1982061924078526E-2</v>
      </c>
      <c r="AI292" s="5">
        <f>-2*AI256*$C$242+AI256*$C$246</f>
        <v>-4.7823295341224759E-2</v>
      </c>
      <c r="AJ292" s="5">
        <f>-AI258*$C$242</f>
        <v>4.8906375200320513E-4</v>
      </c>
      <c r="AK292" s="5">
        <f>AI258*$C$242/2+AI256*$C$242</f>
        <v>2.3719591972155448E-2</v>
      </c>
      <c r="AL292" s="5">
        <f>-AI256*$C$242/2</f>
        <v>-1.1982061924078526E-2</v>
      </c>
      <c r="AM292" s="5">
        <v>0</v>
      </c>
      <c r="AN292" s="5">
        <v>0</v>
      </c>
      <c r="AO292" s="5">
        <v>0</v>
      </c>
      <c r="AP292" s="5">
        <v>0</v>
      </c>
      <c r="AQ292" s="5">
        <v>0</v>
      </c>
      <c r="AR292" s="5">
        <v>0</v>
      </c>
      <c r="AS292" s="5">
        <v>0</v>
      </c>
      <c r="AT292" s="5">
        <v>0</v>
      </c>
      <c r="AU292" s="5">
        <v>0</v>
      </c>
      <c r="AV292" s="5">
        <v>0</v>
      </c>
      <c r="AW292" s="5">
        <v>0</v>
      </c>
      <c r="AX292" s="5">
        <v>0</v>
      </c>
      <c r="AY292" s="5">
        <v>0</v>
      </c>
      <c r="AZ292" s="5">
        <v>0</v>
      </c>
      <c r="BA292" s="5">
        <v>0</v>
      </c>
      <c r="BB292" s="5">
        <v>0</v>
      </c>
      <c r="BC292" s="5">
        <v>0</v>
      </c>
      <c r="BD292" s="5">
        <v>0</v>
      </c>
      <c r="BE292" s="5">
        <v>0</v>
      </c>
      <c r="BF292" s="5">
        <v>0</v>
      </c>
      <c r="BG292" s="5">
        <v>0</v>
      </c>
      <c r="BH292" s="5">
        <v>0</v>
      </c>
      <c r="BI292" s="5">
        <v>0</v>
      </c>
      <c r="BJ292" s="5">
        <v>0</v>
      </c>
      <c r="BK292" s="5">
        <v>0</v>
      </c>
      <c r="BL292" s="5">
        <v>0</v>
      </c>
      <c r="BM292" s="5">
        <v>0</v>
      </c>
      <c r="BN292" s="5">
        <v>0</v>
      </c>
      <c r="BO292" s="5">
        <v>0</v>
      </c>
      <c r="BP292" s="5">
        <v>0</v>
      </c>
      <c r="BQ292" s="5">
        <v>0</v>
      </c>
      <c r="BR292" s="5">
        <v>0</v>
      </c>
      <c r="BS292" s="5">
        <v>0</v>
      </c>
      <c r="BT292" s="5">
        <v>0</v>
      </c>
    </row>
    <row r="293" spans="2:72" x14ac:dyDescent="0.25">
      <c r="B293" s="1" t="s">
        <v>54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5">
        <v>0</v>
      </c>
      <c r="AC293" s="5">
        <v>0</v>
      </c>
      <c r="AD293" s="5">
        <v>0</v>
      </c>
      <c r="AE293" s="5">
        <v>0</v>
      </c>
      <c r="AF293" s="5">
        <v>0</v>
      </c>
      <c r="AG293" s="5">
        <f>-AI256*$C$242/2</f>
        <v>-1.1982061924078526E-2</v>
      </c>
      <c r="AH293" s="5">
        <f>AI252-AI254/2</f>
        <v>0.46253395080566406</v>
      </c>
      <c r="AI293" s="5">
        <v>0</v>
      </c>
      <c r="AJ293" s="5">
        <f>-2*AI252-AI256*$C$242+$C$240*AI252*$E$246</f>
        <v>-0.92092478454376447</v>
      </c>
      <c r="AK293" s="5">
        <f>AI256*$C$242/2</f>
        <v>1.1982061924078526E-2</v>
      </c>
      <c r="AL293" s="5">
        <f>AI252+AI254/2</f>
        <v>0.43505668640136719</v>
      </c>
      <c r="AM293" s="5">
        <v>0</v>
      </c>
      <c r="AN293" s="5">
        <v>0</v>
      </c>
      <c r="AO293" s="5">
        <v>0</v>
      </c>
      <c r="AP293" s="5">
        <v>0</v>
      </c>
      <c r="AQ293" s="5">
        <v>0</v>
      </c>
      <c r="AR293" s="5">
        <v>0</v>
      </c>
      <c r="AS293" s="5">
        <v>0</v>
      </c>
      <c r="AT293" s="5">
        <v>0</v>
      </c>
      <c r="AU293" s="5">
        <v>0</v>
      </c>
      <c r="AV293" s="5">
        <v>0</v>
      </c>
      <c r="AW293" s="5">
        <v>0</v>
      </c>
      <c r="AX293" s="5">
        <v>0</v>
      </c>
      <c r="AY293" s="5">
        <v>0</v>
      </c>
      <c r="AZ293" s="5">
        <v>0</v>
      </c>
      <c r="BA293" s="5">
        <v>0</v>
      </c>
      <c r="BB293" s="5">
        <v>0</v>
      </c>
      <c r="BC293" s="5">
        <v>0</v>
      </c>
      <c r="BD293" s="5">
        <v>0</v>
      </c>
      <c r="BE293" s="5">
        <v>0</v>
      </c>
      <c r="BF293" s="5">
        <v>0</v>
      </c>
      <c r="BG293" s="5">
        <v>0</v>
      </c>
      <c r="BH293" s="5">
        <v>0</v>
      </c>
      <c r="BI293" s="5">
        <v>0</v>
      </c>
      <c r="BJ293" s="5">
        <v>0</v>
      </c>
      <c r="BK293" s="5">
        <v>0</v>
      </c>
      <c r="BL293" s="5">
        <v>0</v>
      </c>
      <c r="BM293" s="5">
        <v>0</v>
      </c>
      <c r="BN293" s="5">
        <v>0</v>
      </c>
      <c r="BO293" s="5">
        <v>0</v>
      </c>
      <c r="BP293" s="5">
        <v>0</v>
      </c>
      <c r="BQ293" s="5">
        <v>0</v>
      </c>
      <c r="BR293" s="5">
        <v>0</v>
      </c>
      <c r="BS293" s="5">
        <v>0</v>
      </c>
      <c r="BT293" s="5">
        <v>0</v>
      </c>
    </row>
    <row r="294" spans="2:72" x14ac:dyDescent="0.25">
      <c r="B294" s="1" t="s">
        <v>55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5">
        <v>0</v>
      </c>
      <c r="AF294" s="5">
        <v>0</v>
      </c>
      <c r="AG294" s="5">
        <v>0</v>
      </c>
      <c r="AH294" s="5">
        <v>0</v>
      </c>
      <c r="AI294" s="5">
        <f>-AK258*$C$242/2+AK256*$C$242</f>
        <v>2.3719591972155452E-2</v>
      </c>
      <c r="AJ294" s="5">
        <f>AK256*$C$242/2</f>
        <v>1.1737530048076924E-2</v>
      </c>
      <c r="AK294" s="5">
        <f>-2*AK256*$C$242+AK256*$C$246</f>
        <v>-4.6847309722016096E-2</v>
      </c>
      <c r="AL294" s="5">
        <f>-AK258*$C$242</f>
        <v>4.8906375200320513E-4</v>
      </c>
      <c r="AM294" s="5">
        <f>AK258*$C$242/2+AK256*$C$242</f>
        <v>2.3230528220152244E-2</v>
      </c>
      <c r="AN294" s="5">
        <f>-AK256*$C$242/2</f>
        <v>-1.1737530048076924E-2</v>
      </c>
      <c r="AO294" s="5">
        <v>0</v>
      </c>
      <c r="AP294" s="5">
        <v>0</v>
      </c>
      <c r="AQ294" s="5">
        <v>0</v>
      </c>
      <c r="AR294" s="5">
        <v>0</v>
      </c>
      <c r="AS294" s="5">
        <v>0</v>
      </c>
      <c r="AT294" s="5">
        <v>0</v>
      </c>
      <c r="AU294" s="5">
        <v>0</v>
      </c>
      <c r="AV294" s="5">
        <v>0</v>
      </c>
      <c r="AW294" s="5">
        <v>0</v>
      </c>
      <c r="AX294" s="5">
        <v>0</v>
      </c>
      <c r="AY294" s="5">
        <v>0</v>
      </c>
      <c r="AZ294" s="5">
        <v>0</v>
      </c>
      <c r="BA294" s="5">
        <v>0</v>
      </c>
      <c r="BB294" s="5">
        <v>0</v>
      </c>
      <c r="BC294" s="5">
        <v>0</v>
      </c>
      <c r="BD294" s="5">
        <v>0</v>
      </c>
      <c r="BE294" s="5">
        <v>0</v>
      </c>
      <c r="BF294" s="5">
        <v>0</v>
      </c>
      <c r="BG294" s="5">
        <v>0</v>
      </c>
      <c r="BH294" s="5">
        <v>0</v>
      </c>
      <c r="BI294" s="5">
        <v>0</v>
      </c>
      <c r="BJ294" s="5">
        <v>0</v>
      </c>
      <c r="BK294" s="5">
        <v>0</v>
      </c>
      <c r="BL294" s="5">
        <v>0</v>
      </c>
      <c r="BM294" s="5">
        <v>0</v>
      </c>
      <c r="BN294" s="5">
        <v>0</v>
      </c>
      <c r="BO294" s="5">
        <v>0</v>
      </c>
      <c r="BP294" s="5">
        <v>0</v>
      </c>
      <c r="BQ294" s="5">
        <v>0</v>
      </c>
      <c r="BR294" s="5">
        <v>0</v>
      </c>
      <c r="BS294" s="5">
        <v>0</v>
      </c>
      <c r="BT294" s="5">
        <v>0</v>
      </c>
    </row>
    <row r="295" spans="2:72" x14ac:dyDescent="0.25">
      <c r="B295" s="1" t="s">
        <v>56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5">
        <v>0</v>
      </c>
      <c r="AC295" s="5">
        <v>0</v>
      </c>
      <c r="AD295" s="5">
        <v>0</v>
      </c>
      <c r="AE295" s="5">
        <v>0</v>
      </c>
      <c r="AF295" s="5">
        <v>0</v>
      </c>
      <c r="AG295" s="5">
        <v>0</v>
      </c>
      <c r="AH295" s="5">
        <v>0</v>
      </c>
      <c r="AI295" s="5">
        <f>-AK256*$C$242/2</f>
        <v>-1.1737530048076924E-2</v>
      </c>
      <c r="AJ295" s="5">
        <f>AK252-AK254/2</f>
        <v>0.43505859375</v>
      </c>
      <c r="AK295" s="5">
        <v>0</v>
      </c>
      <c r="AL295" s="5">
        <f>-2*AK252-AK256*$C$242+$C$240*AK252*$E$246</f>
        <v>-0.86663287178727422</v>
      </c>
      <c r="AM295" s="5">
        <f>AK256*$C$242/2</f>
        <v>1.1737530048076924E-2</v>
      </c>
      <c r="AN295" s="5">
        <f>AK252+AK254/2</f>
        <v>0.40869140625</v>
      </c>
      <c r="AO295" s="5">
        <v>0</v>
      </c>
      <c r="AP295" s="5">
        <v>0</v>
      </c>
      <c r="AQ295" s="5">
        <v>0</v>
      </c>
      <c r="AR295" s="5">
        <v>0</v>
      </c>
      <c r="AS295" s="5">
        <v>0</v>
      </c>
      <c r="AT295" s="5">
        <v>0</v>
      </c>
      <c r="AU295" s="5">
        <v>0</v>
      </c>
      <c r="AV295" s="5">
        <v>0</v>
      </c>
      <c r="AW295" s="5">
        <v>0</v>
      </c>
      <c r="AX295" s="5">
        <v>0</v>
      </c>
      <c r="AY295" s="5">
        <v>0</v>
      </c>
      <c r="AZ295" s="5">
        <v>0</v>
      </c>
      <c r="BA295" s="5">
        <v>0</v>
      </c>
      <c r="BB295" s="5">
        <v>0</v>
      </c>
      <c r="BC295" s="5">
        <v>0</v>
      </c>
      <c r="BD295" s="5">
        <v>0</v>
      </c>
      <c r="BE295" s="5">
        <v>0</v>
      </c>
      <c r="BF295" s="5">
        <v>0</v>
      </c>
      <c r="BG295" s="5">
        <v>0</v>
      </c>
      <c r="BH295" s="5">
        <v>0</v>
      </c>
      <c r="BI295" s="5">
        <v>0</v>
      </c>
      <c r="BJ295" s="5">
        <v>0</v>
      </c>
      <c r="BK295" s="5">
        <v>0</v>
      </c>
      <c r="BL295" s="5">
        <v>0</v>
      </c>
      <c r="BM295" s="5">
        <v>0</v>
      </c>
      <c r="BN295" s="5">
        <v>0</v>
      </c>
      <c r="BO295" s="5">
        <v>0</v>
      </c>
      <c r="BP295" s="5">
        <v>0</v>
      </c>
      <c r="BQ295" s="5">
        <v>0</v>
      </c>
      <c r="BR295" s="5">
        <v>0</v>
      </c>
      <c r="BS295" s="5">
        <v>0</v>
      </c>
      <c r="BT295" s="5">
        <v>0</v>
      </c>
    </row>
    <row r="296" spans="2:72" x14ac:dyDescent="0.25">
      <c r="B296" s="1" t="s">
        <v>96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5">
        <v>0</v>
      </c>
      <c r="AC296" s="5">
        <v>0</v>
      </c>
      <c r="AD296" s="5">
        <v>0</v>
      </c>
      <c r="AE296" s="5">
        <v>0</v>
      </c>
      <c r="AF296" s="5">
        <v>0</v>
      </c>
      <c r="AG296" s="5">
        <v>0</v>
      </c>
      <c r="AH296" s="5">
        <v>0</v>
      </c>
      <c r="AI296" s="5">
        <v>0</v>
      </c>
      <c r="AJ296" s="5">
        <v>0</v>
      </c>
      <c r="AK296" s="5">
        <f>-AM258*$C$242/2+AM256*$C$242</f>
        <v>2.3230528220152244E-2</v>
      </c>
      <c r="AL296" s="5">
        <f>AM256*$C$242/2</f>
        <v>1.149299817207532E-2</v>
      </c>
      <c r="AM296" s="5">
        <f>-2*AM256*$C$242+AM256*$C$246</f>
        <v>-4.587132410280742E-2</v>
      </c>
      <c r="AN296" s="5">
        <f>-AM258*$C$242</f>
        <v>4.8906375200320513E-4</v>
      </c>
      <c r="AO296" s="5">
        <f>AM258*$C$242/2+AM256*$C$242</f>
        <v>2.2741464468149036E-2</v>
      </c>
      <c r="AP296" s="5">
        <f>-AM256*$C$242/2</f>
        <v>-1.149299817207532E-2</v>
      </c>
      <c r="AQ296" s="5">
        <v>0</v>
      </c>
      <c r="AR296" s="5">
        <v>0</v>
      </c>
      <c r="AS296" s="5">
        <v>0</v>
      </c>
      <c r="AT296" s="5">
        <v>0</v>
      </c>
      <c r="AU296" s="5">
        <v>0</v>
      </c>
      <c r="AV296" s="5">
        <v>0</v>
      </c>
      <c r="AW296" s="5">
        <v>0</v>
      </c>
      <c r="AX296" s="5">
        <v>0</v>
      </c>
      <c r="AY296" s="5">
        <v>0</v>
      </c>
      <c r="AZ296" s="5">
        <v>0</v>
      </c>
      <c r="BA296" s="5">
        <v>0</v>
      </c>
      <c r="BB296" s="5">
        <v>0</v>
      </c>
      <c r="BC296" s="5">
        <v>0</v>
      </c>
      <c r="BD296" s="5">
        <v>0</v>
      </c>
      <c r="BE296" s="5">
        <v>0</v>
      </c>
      <c r="BF296" s="5">
        <v>0</v>
      </c>
      <c r="BG296" s="5">
        <v>0</v>
      </c>
      <c r="BH296" s="5">
        <v>0</v>
      </c>
      <c r="BI296" s="5">
        <v>0</v>
      </c>
      <c r="BJ296" s="5">
        <v>0</v>
      </c>
      <c r="BK296" s="5">
        <v>0</v>
      </c>
      <c r="BL296" s="5">
        <v>0</v>
      </c>
      <c r="BM296" s="5">
        <v>0</v>
      </c>
      <c r="BN296" s="5">
        <v>0</v>
      </c>
      <c r="BO296" s="5">
        <v>0</v>
      </c>
      <c r="BP296" s="5">
        <v>0</v>
      </c>
      <c r="BQ296" s="5">
        <v>0</v>
      </c>
      <c r="BR296" s="5">
        <v>0</v>
      </c>
      <c r="BS296" s="5">
        <v>0</v>
      </c>
      <c r="BT296" s="5">
        <v>0</v>
      </c>
    </row>
    <row r="297" spans="2:72" x14ac:dyDescent="0.25">
      <c r="B297" s="1" t="s">
        <v>97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</v>
      </c>
      <c r="AC297" s="5">
        <v>0</v>
      </c>
      <c r="AD297" s="5">
        <v>0</v>
      </c>
      <c r="AE297" s="5">
        <v>0</v>
      </c>
      <c r="AF297" s="5">
        <v>0</v>
      </c>
      <c r="AG297" s="5">
        <v>0</v>
      </c>
      <c r="AH297" s="5">
        <v>0</v>
      </c>
      <c r="AI297" s="5">
        <v>0</v>
      </c>
      <c r="AJ297" s="5">
        <v>0</v>
      </c>
      <c r="AK297" s="5">
        <f>-AM256*$C$242/2</f>
        <v>-1.149299817207532E-2</v>
      </c>
      <c r="AL297" s="5">
        <f>AM252-AM254/2</f>
        <v>0.40869331359863281</v>
      </c>
      <c r="AM297" s="5">
        <v>0</v>
      </c>
      <c r="AN297" s="5">
        <f>-2*AM252-AM256*$C$242+$C$240*AM252*$E$246</f>
        <v>-0.81453668249872957</v>
      </c>
      <c r="AO297" s="5">
        <f>AM256*$C$242/2</f>
        <v>1.149299817207532E-2</v>
      </c>
      <c r="AP297" s="5">
        <f>AM252+AM254/2</f>
        <v>0.38341331481933594</v>
      </c>
      <c r="AQ297" s="5">
        <v>0</v>
      </c>
      <c r="AR297" s="5">
        <v>0</v>
      </c>
      <c r="AS297" s="5">
        <v>0</v>
      </c>
      <c r="AT297" s="5">
        <v>0</v>
      </c>
      <c r="AU297" s="5">
        <v>0</v>
      </c>
      <c r="AV297" s="5">
        <v>0</v>
      </c>
      <c r="AW297" s="5">
        <v>0</v>
      </c>
      <c r="AX297" s="5">
        <v>0</v>
      </c>
      <c r="AY297" s="5">
        <v>0</v>
      </c>
      <c r="AZ297" s="5">
        <v>0</v>
      </c>
      <c r="BA297" s="5">
        <v>0</v>
      </c>
      <c r="BB297" s="5">
        <v>0</v>
      </c>
      <c r="BC297" s="5">
        <v>0</v>
      </c>
      <c r="BD297" s="5">
        <v>0</v>
      </c>
      <c r="BE297" s="5">
        <v>0</v>
      </c>
      <c r="BF297" s="5">
        <v>0</v>
      </c>
      <c r="BG297" s="5">
        <v>0</v>
      </c>
      <c r="BH297" s="5">
        <v>0</v>
      </c>
      <c r="BI297" s="5">
        <v>0</v>
      </c>
      <c r="BJ297" s="5">
        <v>0</v>
      </c>
      <c r="BK297" s="5">
        <v>0</v>
      </c>
      <c r="BL297" s="5">
        <v>0</v>
      </c>
      <c r="BM297" s="5">
        <v>0</v>
      </c>
      <c r="BN297" s="5">
        <v>0</v>
      </c>
      <c r="BO297" s="5">
        <v>0</v>
      </c>
      <c r="BP297" s="5">
        <v>0</v>
      </c>
      <c r="BQ297" s="5">
        <v>0</v>
      </c>
      <c r="BR297" s="5">
        <v>0</v>
      </c>
      <c r="BS297" s="5">
        <v>0</v>
      </c>
      <c r="BT297" s="5">
        <v>0</v>
      </c>
    </row>
    <row r="298" spans="2:72" x14ac:dyDescent="0.25">
      <c r="B298" s="1" t="s">
        <v>98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5">
        <v>0</v>
      </c>
      <c r="AD298" s="5">
        <v>0</v>
      </c>
      <c r="AE298" s="5">
        <v>0</v>
      </c>
      <c r="AF298" s="5">
        <v>0</v>
      </c>
      <c r="AG298" s="5">
        <v>0</v>
      </c>
      <c r="AH298" s="5">
        <v>0</v>
      </c>
      <c r="AI298" s="5">
        <v>0</v>
      </c>
      <c r="AJ298" s="5">
        <v>0</v>
      </c>
      <c r="AK298" s="5">
        <v>0</v>
      </c>
      <c r="AL298" s="5">
        <v>0</v>
      </c>
      <c r="AM298" s="5">
        <f>-AO258*$C$242/2+AO256*$C$242</f>
        <v>2.274146446814904E-2</v>
      </c>
      <c r="AN298" s="5">
        <f>AO256*$C$242/2</f>
        <v>1.1248466296073718E-2</v>
      </c>
      <c r="AO298" s="5">
        <f>-2*AO256*$C$242+AO256*$C$246</f>
        <v>-4.4895338483598751E-2</v>
      </c>
      <c r="AP298" s="5">
        <f>-AO258*$C$242</f>
        <v>4.8906375200320513E-4</v>
      </c>
      <c r="AQ298" s="5">
        <f>AO258*$C$242/2+AO256*$C$242</f>
        <v>2.2252400716145832E-2</v>
      </c>
      <c r="AR298" s="5">
        <f>-AO256*$C$242/2</f>
        <v>-1.1248466296073718E-2</v>
      </c>
      <c r="AS298" s="5">
        <v>0</v>
      </c>
      <c r="AT298" s="5">
        <v>0</v>
      </c>
      <c r="AU298" s="5">
        <v>0</v>
      </c>
      <c r="AV298" s="5">
        <v>0</v>
      </c>
      <c r="AW298" s="5">
        <v>0</v>
      </c>
      <c r="AX298" s="5">
        <v>0</v>
      </c>
      <c r="AY298" s="5">
        <v>0</v>
      </c>
      <c r="AZ298" s="5">
        <v>0</v>
      </c>
      <c r="BA298" s="5">
        <v>0</v>
      </c>
      <c r="BB298" s="5">
        <v>0</v>
      </c>
      <c r="BC298" s="5">
        <v>0</v>
      </c>
      <c r="BD298" s="5">
        <v>0</v>
      </c>
      <c r="BE298" s="5">
        <v>0</v>
      </c>
      <c r="BF298" s="5">
        <v>0</v>
      </c>
      <c r="BG298" s="5">
        <v>0</v>
      </c>
      <c r="BH298" s="5">
        <v>0</v>
      </c>
      <c r="BI298" s="5">
        <v>0</v>
      </c>
      <c r="BJ298" s="5">
        <v>0</v>
      </c>
      <c r="BK298" s="5">
        <v>0</v>
      </c>
      <c r="BL298" s="5">
        <v>0</v>
      </c>
      <c r="BM298" s="5">
        <v>0</v>
      </c>
      <c r="BN298" s="5">
        <v>0</v>
      </c>
      <c r="BO298" s="5">
        <v>0</v>
      </c>
      <c r="BP298" s="5">
        <v>0</v>
      </c>
      <c r="BQ298" s="5">
        <v>0</v>
      </c>
      <c r="BR298" s="5">
        <v>0</v>
      </c>
      <c r="BS298" s="5">
        <v>0</v>
      </c>
      <c r="BT298" s="5">
        <v>0</v>
      </c>
    </row>
    <row r="299" spans="2:72" x14ac:dyDescent="0.25">
      <c r="B299" s="1" t="s">
        <v>99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5">
        <v>0</v>
      </c>
      <c r="AD299" s="5">
        <v>0</v>
      </c>
      <c r="AE299" s="5">
        <v>0</v>
      </c>
      <c r="AF299" s="5">
        <v>0</v>
      </c>
      <c r="AG299" s="5">
        <v>0</v>
      </c>
      <c r="AH299" s="5">
        <v>0</v>
      </c>
      <c r="AI299" s="5">
        <v>0</v>
      </c>
      <c r="AJ299" s="5">
        <v>0</v>
      </c>
      <c r="AK299" s="5">
        <v>0</v>
      </c>
      <c r="AL299" s="5">
        <v>0</v>
      </c>
      <c r="AM299" s="5">
        <f>-AO256*$C$242/2</f>
        <v>-1.1248466296073718E-2</v>
      </c>
      <c r="AN299" s="5">
        <f>AO252-AO254/2</f>
        <v>0.38341522216796875</v>
      </c>
      <c r="AO299" s="5">
        <v>0</v>
      </c>
      <c r="AP299" s="5">
        <f>-2*AO252-AO256*$C$242+$C$240*AO252*$E$246</f>
        <v>-0.76459047243921496</v>
      </c>
      <c r="AQ299" s="5">
        <f>AO256*$C$242/2</f>
        <v>1.1248466296073718E-2</v>
      </c>
      <c r="AR299" s="5">
        <f>AO252+AO254/2</f>
        <v>0.35919952392578125</v>
      </c>
      <c r="AS299" s="5">
        <v>0</v>
      </c>
      <c r="AT299" s="5">
        <v>0</v>
      </c>
      <c r="AU299" s="5">
        <v>0</v>
      </c>
      <c r="AV299" s="5">
        <v>0</v>
      </c>
      <c r="AW299" s="5">
        <v>0</v>
      </c>
      <c r="AX299" s="5">
        <v>0</v>
      </c>
      <c r="AY299" s="5">
        <v>0</v>
      </c>
      <c r="AZ299" s="5">
        <v>0</v>
      </c>
      <c r="BA299" s="5">
        <v>0</v>
      </c>
      <c r="BB299" s="5">
        <v>0</v>
      </c>
      <c r="BC299" s="5">
        <v>0</v>
      </c>
      <c r="BD299" s="5">
        <v>0</v>
      </c>
      <c r="BE299" s="5">
        <v>0</v>
      </c>
      <c r="BF299" s="5">
        <v>0</v>
      </c>
      <c r="BG299" s="5">
        <v>0</v>
      </c>
      <c r="BH299" s="5">
        <v>0</v>
      </c>
      <c r="BI299" s="5">
        <v>0</v>
      </c>
      <c r="BJ299" s="5">
        <v>0</v>
      </c>
      <c r="BK299" s="5">
        <v>0</v>
      </c>
      <c r="BL299" s="5">
        <v>0</v>
      </c>
      <c r="BM299" s="5">
        <v>0</v>
      </c>
      <c r="BN299" s="5">
        <v>0</v>
      </c>
      <c r="BO299" s="5">
        <v>0</v>
      </c>
      <c r="BP299" s="5">
        <v>0</v>
      </c>
      <c r="BQ299" s="5">
        <v>0</v>
      </c>
      <c r="BR299" s="5">
        <v>0</v>
      </c>
      <c r="BS299" s="5">
        <v>0</v>
      </c>
      <c r="BT299" s="5">
        <v>0</v>
      </c>
    </row>
    <row r="300" spans="2:72" x14ac:dyDescent="0.25">
      <c r="B300" s="1" t="s">
        <v>100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5">
        <v>0</v>
      </c>
      <c r="AD300" s="5">
        <v>0</v>
      </c>
      <c r="AE300" s="5">
        <v>0</v>
      </c>
      <c r="AF300" s="5">
        <v>0</v>
      </c>
      <c r="AG300" s="5">
        <v>0</v>
      </c>
      <c r="AH300" s="5">
        <v>0</v>
      </c>
      <c r="AI300" s="5">
        <v>0</v>
      </c>
      <c r="AJ300" s="5">
        <v>0</v>
      </c>
      <c r="AK300" s="5">
        <v>0</v>
      </c>
      <c r="AL300" s="5">
        <v>0</v>
      </c>
      <c r="AM300" s="5">
        <v>0</v>
      </c>
      <c r="AN300" s="5">
        <v>0</v>
      </c>
      <c r="AO300" s="5">
        <f>-AQ258*$C$242/2+AQ256*$C$242</f>
        <v>2.2252400716145836E-2</v>
      </c>
      <c r="AP300" s="5">
        <f>AQ256*$C$242/2</f>
        <v>1.1003934420072116E-2</v>
      </c>
      <c r="AQ300" s="5">
        <f>-2*AQ256*$C$242+AQ256*$C$246</f>
        <v>-4.3919352864390089E-2</v>
      </c>
      <c r="AR300" s="5">
        <f>-AQ258*$C$242</f>
        <v>4.8906375200320513E-4</v>
      </c>
      <c r="AS300" s="5">
        <f>AQ258*$C$242/2+AQ256*$C$242</f>
        <v>2.1763336964142628E-2</v>
      </c>
      <c r="AT300" s="5">
        <f>-AQ256*$C$242/2</f>
        <v>-1.1003934420072116E-2</v>
      </c>
      <c r="AU300" s="5">
        <v>0</v>
      </c>
      <c r="AV300" s="5">
        <v>0</v>
      </c>
      <c r="AW300" s="5">
        <v>0</v>
      </c>
      <c r="AX300" s="5">
        <v>0</v>
      </c>
      <c r="AY300" s="5">
        <v>0</v>
      </c>
      <c r="AZ300" s="5">
        <v>0</v>
      </c>
      <c r="BA300" s="5">
        <v>0</v>
      </c>
      <c r="BB300" s="5">
        <v>0</v>
      </c>
      <c r="BC300" s="5">
        <v>0</v>
      </c>
      <c r="BD300" s="5">
        <v>0</v>
      </c>
      <c r="BE300" s="5">
        <v>0</v>
      </c>
      <c r="BF300" s="5">
        <v>0</v>
      </c>
      <c r="BG300" s="5">
        <v>0</v>
      </c>
      <c r="BH300" s="5">
        <v>0</v>
      </c>
      <c r="BI300" s="5">
        <v>0</v>
      </c>
      <c r="BJ300" s="5">
        <v>0</v>
      </c>
      <c r="BK300" s="5">
        <v>0</v>
      </c>
      <c r="BL300" s="5">
        <v>0</v>
      </c>
      <c r="BM300" s="5">
        <v>0</v>
      </c>
      <c r="BN300" s="5">
        <v>0</v>
      </c>
      <c r="BO300" s="5">
        <v>0</v>
      </c>
      <c r="BP300" s="5">
        <v>0</v>
      </c>
      <c r="BQ300" s="5">
        <v>0</v>
      </c>
      <c r="BR300" s="5">
        <v>0</v>
      </c>
      <c r="BS300" s="5">
        <v>0</v>
      </c>
      <c r="BT300" s="5">
        <v>0</v>
      </c>
    </row>
    <row r="301" spans="2:72" x14ac:dyDescent="0.25">
      <c r="B301" s="1" t="s">
        <v>101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5">
        <v>0</v>
      </c>
      <c r="AD301" s="5">
        <v>0</v>
      </c>
      <c r="AE301" s="5">
        <v>0</v>
      </c>
      <c r="AF301" s="5">
        <v>0</v>
      </c>
      <c r="AG301" s="5">
        <v>0</v>
      </c>
      <c r="AH301" s="5">
        <v>0</v>
      </c>
      <c r="AI301" s="5">
        <v>0</v>
      </c>
      <c r="AJ301" s="5">
        <v>0</v>
      </c>
      <c r="AK301" s="5">
        <v>0</v>
      </c>
      <c r="AL301" s="5">
        <v>0</v>
      </c>
      <c r="AM301" s="5">
        <v>0</v>
      </c>
      <c r="AN301" s="5">
        <v>0</v>
      </c>
      <c r="AO301" s="5">
        <f>-AQ256*$C$242/2</f>
        <v>-1.1003934420072116E-2</v>
      </c>
      <c r="AP301" s="5">
        <f>AQ252-AQ254/2</f>
        <v>0.35920143127441406</v>
      </c>
      <c r="AQ301" s="5">
        <v>0</v>
      </c>
      <c r="AR301" s="5">
        <f>-2*AQ252-AQ256*$C$242+$C$240*AQ252*$E$246</f>
        <v>-0.71674849736981505</v>
      </c>
      <c r="AS301" s="5">
        <f>AQ256*$C$242/2</f>
        <v>1.1003934420072116E-2</v>
      </c>
      <c r="AT301" s="5">
        <f>AQ252+AQ254/2</f>
        <v>0.33602714538574219</v>
      </c>
      <c r="AU301" s="5">
        <v>0</v>
      </c>
      <c r="AV301" s="5">
        <v>0</v>
      </c>
      <c r="AW301" s="5">
        <v>0</v>
      </c>
      <c r="AX301" s="5">
        <v>0</v>
      </c>
      <c r="AY301" s="5">
        <v>0</v>
      </c>
      <c r="AZ301" s="5">
        <v>0</v>
      </c>
      <c r="BA301" s="5">
        <v>0</v>
      </c>
      <c r="BB301" s="5">
        <v>0</v>
      </c>
      <c r="BC301" s="5">
        <v>0</v>
      </c>
      <c r="BD301" s="5">
        <v>0</v>
      </c>
      <c r="BE301" s="5">
        <v>0</v>
      </c>
      <c r="BF301" s="5">
        <v>0</v>
      </c>
      <c r="BG301" s="5">
        <v>0</v>
      </c>
      <c r="BH301" s="5">
        <v>0</v>
      </c>
      <c r="BI301" s="5">
        <v>0</v>
      </c>
      <c r="BJ301" s="5">
        <v>0</v>
      </c>
      <c r="BK301" s="5">
        <v>0</v>
      </c>
      <c r="BL301" s="5">
        <v>0</v>
      </c>
      <c r="BM301" s="5">
        <v>0</v>
      </c>
      <c r="BN301" s="5">
        <v>0</v>
      </c>
      <c r="BO301" s="5">
        <v>0</v>
      </c>
      <c r="BP301" s="5">
        <v>0</v>
      </c>
      <c r="BQ301" s="5">
        <v>0</v>
      </c>
      <c r="BR301" s="5">
        <v>0</v>
      </c>
      <c r="BS301" s="5">
        <v>0</v>
      </c>
      <c r="BT301" s="5">
        <v>0</v>
      </c>
    </row>
    <row r="302" spans="2:72" x14ac:dyDescent="0.25">
      <c r="B302" s="1" t="s">
        <v>102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5">
        <v>0</v>
      </c>
      <c r="AD302" s="5">
        <v>0</v>
      </c>
      <c r="AE302" s="5">
        <v>0</v>
      </c>
      <c r="AF302" s="5">
        <v>0</v>
      </c>
      <c r="AG302" s="5">
        <v>0</v>
      </c>
      <c r="AH302" s="5">
        <v>0</v>
      </c>
      <c r="AI302" s="5">
        <v>0</v>
      </c>
      <c r="AJ302" s="5">
        <v>0</v>
      </c>
      <c r="AK302" s="5">
        <v>0</v>
      </c>
      <c r="AL302" s="5">
        <v>0</v>
      </c>
      <c r="AM302" s="5">
        <v>0</v>
      </c>
      <c r="AN302" s="5">
        <v>0</v>
      </c>
      <c r="AO302" s="5">
        <v>0</v>
      </c>
      <c r="AP302" s="5">
        <v>0</v>
      </c>
      <c r="AQ302" s="5">
        <f>-AS258*$C$242/2+AS256*$C$242</f>
        <v>2.1763336964142628E-2</v>
      </c>
      <c r="AR302" s="5">
        <f>AS256*$C$242/2</f>
        <v>1.0759402544070512E-2</v>
      </c>
      <c r="AS302" s="5">
        <f>-2*AS256*$C$242+AS256*$C$246</f>
        <v>-4.2943367245181413E-2</v>
      </c>
      <c r="AT302" s="5">
        <f>-AS258*$C$242</f>
        <v>4.8906375200320513E-4</v>
      </c>
      <c r="AU302" s="5">
        <f>AS258*$C$242/2+AS256*$C$242</f>
        <v>2.127427321213942E-2</v>
      </c>
      <c r="AV302" s="5">
        <f>-AS256*$C$242/2</f>
        <v>-1.0759402544070512E-2</v>
      </c>
      <c r="AW302" s="5">
        <v>0</v>
      </c>
      <c r="AX302" s="5">
        <v>0</v>
      </c>
      <c r="AY302" s="5">
        <v>0</v>
      </c>
      <c r="AZ302" s="5">
        <v>0</v>
      </c>
      <c r="BA302" s="5">
        <v>0</v>
      </c>
      <c r="BB302" s="5">
        <v>0</v>
      </c>
      <c r="BC302" s="5">
        <v>0</v>
      </c>
      <c r="BD302" s="5">
        <v>0</v>
      </c>
      <c r="BE302" s="5">
        <v>0</v>
      </c>
      <c r="BF302" s="5">
        <v>0</v>
      </c>
      <c r="BG302" s="5">
        <v>0</v>
      </c>
      <c r="BH302" s="5">
        <v>0</v>
      </c>
      <c r="BI302" s="5">
        <v>0</v>
      </c>
      <c r="BJ302" s="5">
        <v>0</v>
      </c>
      <c r="BK302" s="5">
        <v>0</v>
      </c>
      <c r="BL302" s="5">
        <v>0</v>
      </c>
      <c r="BM302" s="5">
        <v>0</v>
      </c>
      <c r="BN302" s="5">
        <v>0</v>
      </c>
      <c r="BO302" s="5">
        <v>0</v>
      </c>
      <c r="BP302" s="5">
        <v>0</v>
      </c>
      <c r="BQ302" s="5">
        <v>0</v>
      </c>
      <c r="BR302" s="5">
        <v>0</v>
      </c>
      <c r="BS302" s="5">
        <v>0</v>
      </c>
      <c r="BT302" s="5">
        <v>0</v>
      </c>
    </row>
    <row r="303" spans="2:72" x14ac:dyDescent="0.25">
      <c r="B303" s="1" t="s">
        <v>103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5">
        <v>0</v>
      </c>
      <c r="AD303" s="5">
        <v>0</v>
      </c>
      <c r="AE303" s="5">
        <v>0</v>
      </c>
      <c r="AF303" s="5">
        <v>0</v>
      </c>
      <c r="AG303" s="5">
        <v>0</v>
      </c>
      <c r="AH303" s="5">
        <v>0</v>
      </c>
      <c r="AI303" s="5">
        <v>0</v>
      </c>
      <c r="AJ303" s="5">
        <v>0</v>
      </c>
      <c r="AK303" s="5">
        <v>0</v>
      </c>
      <c r="AL303" s="5">
        <v>0</v>
      </c>
      <c r="AM303" s="5">
        <v>0</v>
      </c>
      <c r="AN303" s="5">
        <v>0</v>
      </c>
      <c r="AO303" s="5">
        <v>0</v>
      </c>
      <c r="AP303" s="5">
        <v>0</v>
      </c>
      <c r="AQ303" s="5">
        <f>-AS256*$C$242/2</f>
        <v>-1.0759402544070512E-2</v>
      </c>
      <c r="AR303" s="5">
        <f>AS252-AS254/2</f>
        <v>0.336029052734375</v>
      </c>
      <c r="AS303" s="5">
        <v>0</v>
      </c>
      <c r="AT303" s="5">
        <f>-2*AS252-AS256*$C$242+$C$240*AS252*$E$246</f>
        <v>-0.67096501305161393</v>
      </c>
      <c r="AU303" s="5">
        <f>AS256*$C$242/2</f>
        <v>1.0759402544070512E-2</v>
      </c>
      <c r="AV303" s="5">
        <f>AS252+AS254/2</f>
        <v>0.313873291015625</v>
      </c>
      <c r="AW303" s="5">
        <v>0</v>
      </c>
      <c r="AX303" s="5">
        <v>0</v>
      </c>
      <c r="AY303" s="5">
        <v>0</v>
      </c>
      <c r="AZ303" s="5">
        <v>0</v>
      </c>
      <c r="BA303" s="5">
        <v>0</v>
      </c>
      <c r="BB303" s="5">
        <v>0</v>
      </c>
      <c r="BC303" s="5">
        <v>0</v>
      </c>
      <c r="BD303" s="5">
        <v>0</v>
      </c>
      <c r="BE303" s="5">
        <v>0</v>
      </c>
      <c r="BF303" s="5">
        <v>0</v>
      </c>
      <c r="BG303" s="5">
        <v>0</v>
      </c>
      <c r="BH303" s="5">
        <v>0</v>
      </c>
      <c r="BI303" s="5">
        <v>0</v>
      </c>
      <c r="BJ303" s="5">
        <v>0</v>
      </c>
      <c r="BK303" s="5">
        <v>0</v>
      </c>
      <c r="BL303" s="5">
        <v>0</v>
      </c>
      <c r="BM303" s="5">
        <v>0</v>
      </c>
      <c r="BN303" s="5">
        <v>0</v>
      </c>
      <c r="BO303" s="5">
        <v>0</v>
      </c>
      <c r="BP303" s="5">
        <v>0</v>
      </c>
      <c r="BQ303" s="5">
        <v>0</v>
      </c>
      <c r="BR303" s="5">
        <v>0</v>
      </c>
      <c r="BS303" s="5">
        <v>0</v>
      </c>
      <c r="BT303" s="5">
        <v>0</v>
      </c>
    </row>
    <row r="304" spans="2:72" x14ac:dyDescent="0.25">
      <c r="B304" s="1" t="s">
        <v>104</v>
      </c>
      <c r="C304" s="5">
        <v>0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5">
        <v>0</v>
      </c>
      <c r="AD304" s="5">
        <v>0</v>
      </c>
      <c r="AE304" s="5">
        <v>0</v>
      </c>
      <c r="AF304" s="5">
        <v>0</v>
      </c>
      <c r="AG304" s="5">
        <v>0</v>
      </c>
      <c r="AH304" s="5">
        <v>0</v>
      </c>
      <c r="AI304" s="5">
        <v>0</v>
      </c>
      <c r="AJ304" s="5">
        <v>0</v>
      </c>
      <c r="AK304" s="5">
        <v>0</v>
      </c>
      <c r="AL304" s="5">
        <v>0</v>
      </c>
      <c r="AM304" s="5">
        <v>0</v>
      </c>
      <c r="AN304" s="5">
        <v>0</v>
      </c>
      <c r="AO304" s="5">
        <v>0</v>
      </c>
      <c r="AP304" s="5">
        <v>0</v>
      </c>
      <c r="AQ304" s="5">
        <v>0</v>
      </c>
      <c r="AR304" s="5">
        <v>0</v>
      </c>
      <c r="AS304" s="5">
        <f>-AU258*$C$242/2+AU256*$C$242</f>
        <v>2.1274273212139424E-2</v>
      </c>
      <c r="AT304" s="5">
        <f>AU256*$C$242/2</f>
        <v>1.051487066806891E-2</v>
      </c>
      <c r="AU304" s="5">
        <f>-2*AU256*$C$242+AU256*$C$246</f>
        <v>-4.1967381625972751E-2</v>
      </c>
      <c r="AV304" s="5">
        <f>-AU258*$C$242</f>
        <v>4.8906375200320513E-4</v>
      </c>
      <c r="AW304" s="5">
        <f>AU258*$C$242/2+AU256*$C$242</f>
        <v>2.0785209460136216E-2</v>
      </c>
      <c r="AX304" s="5">
        <f>-AU256*$C$242/2</f>
        <v>-1.051487066806891E-2</v>
      </c>
      <c r="AY304" s="5">
        <v>0</v>
      </c>
      <c r="AZ304" s="5">
        <v>0</v>
      </c>
      <c r="BA304" s="5">
        <v>0</v>
      </c>
      <c r="BB304" s="5">
        <v>0</v>
      </c>
      <c r="BC304" s="5">
        <v>0</v>
      </c>
      <c r="BD304" s="5">
        <v>0</v>
      </c>
      <c r="BE304" s="5">
        <v>0</v>
      </c>
      <c r="BF304" s="5">
        <v>0</v>
      </c>
      <c r="BG304" s="5">
        <v>0</v>
      </c>
      <c r="BH304" s="5">
        <v>0</v>
      </c>
      <c r="BI304" s="5">
        <v>0</v>
      </c>
      <c r="BJ304" s="5">
        <v>0</v>
      </c>
      <c r="BK304" s="5">
        <v>0</v>
      </c>
      <c r="BL304" s="5">
        <v>0</v>
      </c>
      <c r="BM304" s="5">
        <v>0</v>
      </c>
      <c r="BN304" s="5">
        <v>0</v>
      </c>
      <c r="BO304" s="5">
        <v>0</v>
      </c>
      <c r="BP304" s="5">
        <v>0</v>
      </c>
      <c r="BQ304" s="5">
        <v>0</v>
      </c>
      <c r="BR304" s="5">
        <v>0</v>
      </c>
      <c r="BS304" s="5">
        <v>0</v>
      </c>
      <c r="BT304" s="5">
        <v>0</v>
      </c>
    </row>
    <row r="305" spans="2:72" x14ac:dyDescent="0.25">
      <c r="B305" s="1" t="s">
        <v>105</v>
      </c>
      <c r="C305" s="5">
        <v>0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5">
        <v>0</v>
      </c>
      <c r="AD305" s="5">
        <v>0</v>
      </c>
      <c r="AE305" s="5">
        <v>0</v>
      </c>
      <c r="AF305" s="5">
        <v>0</v>
      </c>
      <c r="AG305" s="5">
        <v>0</v>
      </c>
      <c r="AH305" s="5">
        <v>0</v>
      </c>
      <c r="AI305" s="5">
        <v>0</v>
      </c>
      <c r="AJ305" s="5">
        <v>0</v>
      </c>
      <c r="AK305" s="5">
        <v>0</v>
      </c>
      <c r="AL305" s="5">
        <v>0</v>
      </c>
      <c r="AM305" s="5">
        <v>0</v>
      </c>
      <c r="AN305" s="5">
        <v>0</v>
      </c>
      <c r="AO305" s="5">
        <v>0</v>
      </c>
      <c r="AP305" s="5">
        <v>0</v>
      </c>
      <c r="AQ305" s="5">
        <v>0</v>
      </c>
      <c r="AR305" s="5">
        <v>0</v>
      </c>
      <c r="AS305" s="5">
        <f>-AU256*$C$242/2</f>
        <v>-1.051487066806891E-2</v>
      </c>
      <c r="AT305" s="5">
        <f>AU252-AU254/2</f>
        <v>0.31387519836425781</v>
      </c>
      <c r="AU305" s="5">
        <v>0</v>
      </c>
      <c r="AV305" s="5">
        <f>-2*AU252-AU256*$C$242+$C$240*AU252*$E$246</f>
        <v>-0.62719427524569638</v>
      </c>
      <c r="AW305" s="5">
        <f>AU256*$C$242/2</f>
        <v>1.051487066806891E-2</v>
      </c>
      <c r="AX305" s="5">
        <f>AU252+AU254/2</f>
        <v>0.29271507263183594</v>
      </c>
      <c r="AY305" s="5">
        <v>0</v>
      </c>
      <c r="AZ305" s="5">
        <v>0</v>
      </c>
      <c r="BA305" s="5">
        <v>0</v>
      </c>
      <c r="BB305" s="5">
        <v>0</v>
      </c>
      <c r="BC305" s="5">
        <v>0</v>
      </c>
      <c r="BD305" s="5">
        <v>0</v>
      </c>
      <c r="BE305" s="5">
        <v>0</v>
      </c>
      <c r="BF305" s="5">
        <v>0</v>
      </c>
      <c r="BG305" s="5">
        <v>0</v>
      </c>
      <c r="BH305" s="5">
        <v>0</v>
      </c>
      <c r="BI305" s="5">
        <v>0</v>
      </c>
      <c r="BJ305" s="5">
        <v>0</v>
      </c>
      <c r="BK305" s="5">
        <v>0</v>
      </c>
      <c r="BL305" s="5">
        <v>0</v>
      </c>
      <c r="BM305" s="5">
        <v>0</v>
      </c>
      <c r="BN305" s="5">
        <v>0</v>
      </c>
      <c r="BO305" s="5">
        <v>0</v>
      </c>
      <c r="BP305" s="5">
        <v>0</v>
      </c>
      <c r="BQ305" s="5">
        <v>0</v>
      </c>
      <c r="BR305" s="5">
        <v>0</v>
      </c>
      <c r="BS305" s="5">
        <v>0</v>
      </c>
      <c r="BT305" s="5">
        <v>0</v>
      </c>
    </row>
    <row r="306" spans="2:72" x14ac:dyDescent="0.25">
      <c r="B306" s="1" t="s">
        <v>106</v>
      </c>
      <c r="C306" s="5">
        <v>0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5">
        <v>0</v>
      </c>
      <c r="AD306" s="5">
        <v>0</v>
      </c>
      <c r="AE306" s="5">
        <v>0</v>
      </c>
      <c r="AF306" s="5">
        <v>0</v>
      </c>
      <c r="AG306" s="5">
        <v>0</v>
      </c>
      <c r="AH306" s="5">
        <v>0</v>
      </c>
      <c r="AI306" s="5">
        <v>0</v>
      </c>
      <c r="AJ306" s="5">
        <v>0</v>
      </c>
      <c r="AK306" s="5">
        <v>0</v>
      </c>
      <c r="AL306" s="5">
        <v>0</v>
      </c>
      <c r="AM306" s="5">
        <v>0</v>
      </c>
      <c r="AN306" s="5">
        <v>0</v>
      </c>
      <c r="AO306" s="5">
        <v>0</v>
      </c>
      <c r="AP306" s="5">
        <v>0</v>
      </c>
      <c r="AQ306" s="5">
        <v>0</v>
      </c>
      <c r="AR306" s="5">
        <v>0</v>
      </c>
      <c r="AS306" s="5">
        <v>0</v>
      </c>
      <c r="AT306" s="5">
        <v>0</v>
      </c>
      <c r="AU306" s="5">
        <f>-AW258*$C$242/2+AW256*$C$242</f>
        <v>2.078520946013622E-2</v>
      </c>
      <c r="AV306" s="5">
        <f>AW256*$C$242/2</f>
        <v>1.0270338792067308E-2</v>
      </c>
      <c r="AW306" s="5">
        <f>-2*AW256*$C$242+AW256*$C$246</f>
        <v>-4.0991396006764082E-2</v>
      </c>
      <c r="AX306" s="5">
        <f>-AW258*$C$242</f>
        <v>4.8906375200320513E-4</v>
      </c>
      <c r="AY306" s="5">
        <f>AW258*$C$242/2+AW256*$C$242</f>
        <v>2.0296145708133012E-2</v>
      </c>
      <c r="AZ306" s="5">
        <f>-AW256*$C$242/2</f>
        <v>-1.0270338792067308E-2</v>
      </c>
      <c r="BA306" s="5">
        <v>0</v>
      </c>
      <c r="BB306" s="5">
        <v>0</v>
      </c>
      <c r="BC306" s="5">
        <v>0</v>
      </c>
      <c r="BD306" s="5">
        <v>0</v>
      </c>
      <c r="BE306" s="5">
        <v>0</v>
      </c>
      <c r="BF306" s="5">
        <v>0</v>
      </c>
      <c r="BG306" s="5">
        <v>0</v>
      </c>
      <c r="BH306" s="5">
        <v>0</v>
      </c>
      <c r="BI306" s="5">
        <v>0</v>
      </c>
      <c r="BJ306" s="5">
        <v>0</v>
      </c>
      <c r="BK306" s="5">
        <v>0</v>
      </c>
      <c r="BL306" s="5">
        <v>0</v>
      </c>
      <c r="BM306" s="5">
        <v>0</v>
      </c>
      <c r="BN306" s="5">
        <v>0</v>
      </c>
      <c r="BO306" s="5">
        <v>0</v>
      </c>
      <c r="BP306" s="5">
        <v>0</v>
      </c>
      <c r="BQ306" s="5">
        <v>0</v>
      </c>
      <c r="BR306" s="5">
        <v>0</v>
      </c>
      <c r="BS306" s="5">
        <v>0</v>
      </c>
      <c r="BT306" s="5">
        <v>0</v>
      </c>
    </row>
    <row r="307" spans="2:72" x14ac:dyDescent="0.25">
      <c r="B307" s="1" t="s">
        <v>107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5">
        <v>0</v>
      </c>
      <c r="AD307" s="5">
        <v>0</v>
      </c>
      <c r="AE307" s="5">
        <v>0</v>
      </c>
      <c r="AF307" s="5">
        <v>0</v>
      </c>
      <c r="AG307" s="5">
        <v>0</v>
      </c>
      <c r="AH307" s="5">
        <v>0</v>
      </c>
      <c r="AI307" s="5">
        <v>0</v>
      </c>
      <c r="AJ307" s="5">
        <v>0</v>
      </c>
      <c r="AK307" s="5">
        <v>0</v>
      </c>
      <c r="AL307" s="5">
        <v>0</v>
      </c>
      <c r="AM307" s="5">
        <v>0</v>
      </c>
      <c r="AN307" s="5">
        <v>0</v>
      </c>
      <c r="AO307" s="5">
        <v>0</v>
      </c>
      <c r="AP307" s="5">
        <v>0</v>
      </c>
      <c r="AQ307" s="5">
        <v>0</v>
      </c>
      <c r="AR307" s="5">
        <v>0</v>
      </c>
      <c r="AS307" s="5">
        <v>0</v>
      </c>
      <c r="AT307" s="5">
        <v>0</v>
      </c>
      <c r="AU307" s="5">
        <f>-AW256*$C$242/2</f>
        <v>-1.0270338792067308E-2</v>
      </c>
      <c r="AV307" s="5">
        <f>AW252-AW254/2</f>
        <v>0.29271697998046875</v>
      </c>
      <c r="AW307" s="5">
        <v>0</v>
      </c>
      <c r="AX307" s="5">
        <f>-2*AW252-AW256*$C$242+$C$240*AW252*$E$246</f>
        <v>-0.58539053971314692</v>
      </c>
      <c r="AY307" s="5">
        <f>AW256*$C$242/2</f>
        <v>1.0270338792067308E-2</v>
      </c>
      <c r="AZ307" s="5">
        <f>AW252+AW254/2</f>
        <v>0.27252960205078125</v>
      </c>
      <c r="BA307" s="5">
        <v>0</v>
      </c>
      <c r="BB307" s="5">
        <v>0</v>
      </c>
      <c r="BC307" s="5">
        <v>0</v>
      </c>
      <c r="BD307" s="5">
        <v>0</v>
      </c>
      <c r="BE307" s="5">
        <v>0</v>
      </c>
      <c r="BF307" s="5">
        <v>0</v>
      </c>
      <c r="BG307" s="5">
        <v>0</v>
      </c>
      <c r="BH307" s="5">
        <v>0</v>
      </c>
      <c r="BI307" s="5">
        <v>0</v>
      </c>
      <c r="BJ307" s="5">
        <v>0</v>
      </c>
      <c r="BK307" s="5">
        <v>0</v>
      </c>
      <c r="BL307" s="5">
        <v>0</v>
      </c>
      <c r="BM307" s="5">
        <v>0</v>
      </c>
      <c r="BN307" s="5">
        <v>0</v>
      </c>
      <c r="BO307" s="5">
        <v>0</v>
      </c>
      <c r="BP307" s="5">
        <v>0</v>
      </c>
      <c r="BQ307" s="5">
        <v>0</v>
      </c>
      <c r="BR307" s="5">
        <v>0</v>
      </c>
      <c r="BS307" s="5">
        <v>0</v>
      </c>
      <c r="BT307" s="5">
        <v>0</v>
      </c>
    </row>
    <row r="308" spans="2:72" x14ac:dyDescent="0.25">
      <c r="B308" s="1" t="s">
        <v>108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0</v>
      </c>
      <c r="AE308" s="5">
        <v>0</v>
      </c>
      <c r="AF308" s="5">
        <v>0</v>
      </c>
      <c r="AG308" s="5">
        <v>0</v>
      </c>
      <c r="AH308" s="5">
        <v>0</v>
      </c>
      <c r="AI308" s="5">
        <v>0</v>
      </c>
      <c r="AJ308" s="5">
        <v>0</v>
      </c>
      <c r="AK308" s="5">
        <v>0</v>
      </c>
      <c r="AL308" s="5">
        <v>0</v>
      </c>
      <c r="AM308" s="5">
        <v>0</v>
      </c>
      <c r="AN308" s="5">
        <v>0</v>
      </c>
      <c r="AO308" s="5">
        <v>0</v>
      </c>
      <c r="AP308" s="5">
        <v>0</v>
      </c>
      <c r="AQ308" s="5">
        <v>0</v>
      </c>
      <c r="AR308" s="5">
        <v>0</v>
      </c>
      <c r="AS308" s="5">
        <v>0</v>
      </c>
      <c r="AT308" s="5">
        <v>0</v>
      </c>
      <c r="AU308" s="5">
        <v>0</v>
      </c>
      <c r="AV308" s="5">
        <v>0</v>
      </c>
      <c r="AW308" s="5">
        <f>-AY258*$C$242/2+AY256*$C$242</f>
        <v>2.0296145708133016E-2</v>
      </c>
      <c r="AX308" s="5">
        <f>AY256*$C$242/2</f>
        <v>1.0025806916065706E-2</v>
      </c>
      <c r="AY308" s="5">
        <f>-2*AY256*$C$242+AY256*$C$246</f>
        <v>-4.0015410387555413E-2</v>
      </c>
      <c r="AZ308" s="5">
        <f>-AY258*$C$242</f>
        <v>4.8906375200320513E-4</v>
      </c>
      <c r="BA308" s="5">
        <f>AY258*$C$242/2+AY256*$C$242</f>
        <v>1.9807081956129808E-2</v>
      </c>
      <c r="BB308" s="5">
        <f>-AY256*$C$242/2</f>
        <v>-1.0025806916065706E-2</v>
      </c>
      <c r="BC308" s="5">
        <v>0</v>
      </c>
      <c r="BD308" s="5">
        <v>0</v>
      </c>
      <c r="BE308" s="5">
        <v>0</v>
      </c>
      <c r="BF308" s="5">
        <v>0</v>
      </c>
      <c r="BG308" s="5">
        <v>0</v>
      </c>
      <c r="BH308" s="5">
        <v>0</v>
      </c>
      <c r="BI308" s="5">
        <v>0</v>
      </c>
      <c r="BJ308" s="5">
        <v>0</v>
      </c>
      <c r="BK308" s="5">
        <v>0</v>
      </c>
      <c r="BL308" s="5">
        <v>0</v>
      </c>
      <c r="BM308" s="5">
        <v>0</v>
      </c>
      <c r="BN308" s="5">
        <v>0</v>
      </c>
      <c r="BO308" s="5">
        <v>0</v>
      </c>
      <c r="BP308" s="5">
        <v>0</v>
      </c>
      <c r="BQ308" s="5">
        <v>0</v>
      </c>
      <c r="BR308" s="5">
        <v>0</v>
      </c>
      <c r="BS308" s="5">
        <v>0</v>
      </c>
      <c r="BT308" s="5">
        <v>0</v>
      </c>
    </row>
    <row r="309" spans="2:72" x14ac:dyDescent="0.25">
      <c r="B309" s="1" t="s">
        <v>109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0</v>
      </c>
      <c r="AE309" s="5">
        <v>0</v>
      </c>
      <c r="AF309" s="5">
        <v>0</v>
      </c>
      <c r="AG309" s="5">
        <v>0</v>
      </c>
      <c r="AH309" s="5">
        <v>0</v>
      </c>
      <c r="AI309" s="5">
        <v>0</v>
      </c>
      <c r="AJ309" s="5">
        <v>0</v>
      </c>
      <c r="AK309" s="5">
        <v>0</v>
      </c>
      <c r="AL309" s="5">
        <v>0</v>
      </c>
      <c r="AM309" s="5">
        <v>0</v>
      </c>
      <c r="AN309" s="5">
        <v>0</v>
      </c>
      <c r="AO309" s="5">
        <v>0</v>
      </c>
      <c r="AP309" s="5">
        <v>0</v>
      </c>
      <c r="AQ309" s="5">
        <v>0</v>
      </c>
      <c r="AR309" s="5">
        <v>0</v>
      </c>
      <c r="AS309" s="5">
        <v>0</v>
      </c>
      <c r="AT309" s="5">
        <v>0</v>
      </c>
      <c r="AU309" s="5">
        <v>0</v>
      </c>
      <c r="AV309" s="5">
        <v>0</v>
      </c>
      <c r="AW309" s="5">
        <f>-AY256*$C$242/2</f>
        <v>-1.0025806916065706E-2</v>
      </c>
      <c r="AX309" s="5">
        <f>AY252-AY254/2</f>
        <v>0.27253150939941406</v>
      </c>
      <c r="AY309" s="5">
        <v>0</v>
      </c>
      <c r="AZ309" s="5">
        <f>-2*AY252-AY256*$C$242+$C$240*AY252*$E$246</f>
        <v>-0.54550806221504977</v>
      </c>
      <c r="BA309" s="5">
        <f>AY256*$C$242/2</f>
        <v>1.0025806916065706E-2</v>
      </c>
      <c r="BB309" s="5">
        <f>AY252+AY254/2</f>
        <v>0.25329399108886719</v>
      </c>
      <c r="BC309" s="5">
        <v>0</v>
      </c>
      <c r="BD309" s="5">
        <v>0</v>
      </c>
      <c r="BE309" s="5">
        <v>0</v>
      </c>
      <c r="BF309" s="5">
        <v>0</v>
      </c>
      <c r="BG309" s="5">
        <v>0</v>
      </c>
      <c r="BH309" s="5">
        <v>0</v>
      </c>
      <c r="BI309" s="5">
        <v>0</v>
      </c>
      <c r="BJ309" s="5">
        <v>0</v>
      </c>
      <c r="BK309" s="5">
        <v>0</v>
      </c>
      <c r="BL309" s="5">
        <v>0</v>
      </c>
      <c r="BM309" s="5">
        <v>0</v>
      </c>
      <c r="BN309" s="5">
        <v>0</v>
      </c>
      <c r="BO309" s="5">
        <v>0</v>
      </c>
      <c r="BP309" s="5">
        <v>0</v>
      </c>
      <c r="BQ309" s="5">
        <v>0</v>
      </c>
      <c r="BR309" s="5">
        <v>0</v>
      </c>
      <c r="BS309" s="5">
        <v>0</v>
      </c>
      <c r="BT309" s="5">
        <v>0</v>
      </c>
    </row>
    <row r="310" spans="2:72" x14ac:dyDescent="0.25">
      <c r="B310" s="1" t="s">
        <v>110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0</v>
      </c>
      <c r="AE310" s="5">
        <v>0</v>
      </c>
      <c r="AF310" s="5">
        <v>0</v>
      </c>
      <c r="AG310" s="5">
        <v>0</v>
      </c>
      <c r="AH310" s="5">
        <v>0</v>
      </c>
      <c r="AI310" s="5">
        <v>0</v>
      </c>
      <c r="AJ310" s="5">
        <v>0</v>
      </c>
      <c r="AK310" s="5">
        <v>0</v>
      </c>
      <c r="AL310" s="5">
        <v>0</v>
      </c>
      <c r="AM310" s="5">
        <v>0</v>
      </c>
      <c r="AN310" s="5">
        <v>0</v>
      </c>
      <c r="AO310" s="5">
        <v>0</v>
      </c>
      <c r="AP310" s="5">
        <v>0</v>
      </c>
      <c r="AQ310" s="5">
        <v>0</v>
      </c>
      <c r="AR310" s="5">
        <v>0</v>
      </c>
      <c r="AS310" s="5">
        <v>0</v>
      </c>
      <c r="AT310" s="5">
        <v>0</v>
      </c>
      <c r="AU310" s="5">
        <v>0</v>
      </c>
      <c r="AV310" s="5">
        <v>0</v>
      </c>
      <c r="AW310" s="5">
        <v>0</v>
      </c>
      <c r="AX310" s="5">
        <v>0</v>
      </c>
      <c r="AY310" s="5">
        <f>-BA258*$C$242/2+BA256*$C$242</f>
        <v>1.9807081956129808E-2</v>
      </c>
      <c r="AZ310" s="5">
        <f>BA256*$C$242/2</f>
        <v>9.7812750400641021E-3</v>
      </c>
      <c r="BA310" s="5">
        <f>-2*BA256*$C$242+BA256*$C$246</f>
        <v>-3.9039424768346744E-2</v>
      </c>
      <c r="BB310" s="5">
        <f>-BA258*$C$242</f>
        <v>4.8906375200320513E-4</v>
      </c>
      <c r="BC310" s="5">
        <f>BA258*$C$242/2+BA256*$C$242</f>
        <v>1.93180182041266E-2</v>
      </c>
      <c r="BD310" s="5">
        <f>-BA256*$C$242/2</f>
        <v>-9.7812750400641021E-3</v>
      </c>
      <c r="BE310" s="5">
        <v>0</v>
      </c>
      <c r="BF310" s="5">
        <v>0</v>
      </c>
      <c r="BG310" s="5">
        <v>0</v>
      </c>
      <c r="BH310" s="5">
        <v>0</v>
      </c>
      <c r="BI310" s="5">
        <v>0</v>
      </c>
      <c r="BJ310" s="5">
        <v>0</v>
      </c>
      <c r="BK310" s="5">
        <v>0</v>
      </c>
      <c r="BL310" s="5">
        <v>0</v>
      </c>
      <c r="BM310" s="5">
        <v>0</v>
      </c>
      <c r="BN310" s="5">
        <v>0</v>
      </c>
      <c r="BO310" s="5">
        <v>0</v>
      </c>
      <c r="BP310" s="5">
        <v>0</v>
      </c>
      <c r="BQ310" s="5">
        <v>0</v>
      </c>
      <c r="BR310" s="5">
        <v>0</v>
      </c>
      <c r="BS310" s="5">
        <v>0</v>
      </c>
      <c r="BT310" s="5">
        <v>0</v>
      </c>
    </row>
    <row r="311" spans="2:72" x14ac:dyDescent="0.25">
      <c r="B311" s="1" t="s">
        <v>111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5">
        <v>0</v>
      </c>
      <c r="AD311" s="5">
        <v>0</v>
      </c>
      <c r="AE311" s="5">
        <v>0</v>
      </c>
      <c r="AF311" s="5">
        <v>0</v>
      </c>
      <c r="AG311" s="5">
        <v>0</v>
      </c>
      <c r="AH311" s="5">
        <v>0</v>
      </c>
      <c r="AI311" s="5">
        <v>0</v>
      </c>
      <c r="AJ311" s="5">
        <v>0</v>
      </c>
      <c r="AK311" s="5">
        <v>0</v>
      </c>
      <c r="AL311" s="5">
        <v>0</v>
      </c>
      <c r="AM311" s="5">
        <v>0</v>
      </c>
      <c r="AN311" s="5">
        <v>0</v>
      </c>
      <c r="AO311" s="5">
        <v>0</v>
      </c>
      <c r="AP311" s="5">
        <v>0</v>
      </c>
      <c r="AQ311" s="5">
        <v>0</v>
      </c>
      <c r="AR311" s="5">
        <v>0</v>
      </c>
      <c r="AS311" s="5">
        <v>0</v>
      </c>
      <c r="AT311" s="5">
        <v>0</v>
      </c>
      <c r="AU311" s="5">
        <v>0</v>
      </c>
      <c r="AV311" s="5">
        <v>0</v>
      </c>
      <c r="AW311" s="5">
        <v>0</v>
      </c>
      <c r="AX311" s="5">
        <v>0</v>
      </c>
      <c r="AY311" s="5">
        <f>-BA256*$C$242/2</f>
        <v>-9.7812750400641021E-3</v>
      </c>
      <c r="AZ311" s="5">
        <f>BA252-BA254/2</f>
        <v>0.2532958984375</v>
      </c>
      <c r="BA311" s="5">
        <v>0</v>
      </c>
      <c r="BB311" s="5">
        <f>-2*BA252-BA256*$C$242+$C$240*BA252*$E$246</f>
        <v>-0.50750109851248948</v>
      </c>
      <c r="BC311" s="5">
        <f>BA256*$C$242/2</f>
        <v>9.7812750400641021E-3</v>
      </c>
      <c r="BD311" s="5">
        <f>BA252+BA254/2</f>
        <v>0.2349853515625</v>
      </c>
      <c r="BE311" s="5">
        <v>0</v>
      </c>
      <c r="BF311" s="5">
        <v>0</v>
      </c>
      <c r="BG311" s="5">
        <v>0</v>
      </c>
      <c r="BH311" s="5">
        <v>0</v>
      </c>
      <c r="BI311" s="5">
        <v>0</v>
      </c>
      <c r="BJ311" s="5">
        <v>0</v>
      </c>
      <c r="BK311" s="5">
        <v>0</v>
      </c>
      <c r="BL311" s="5">
        <v>0</v>
      </c>
      <c r="BM311" s="5">
        <v>0</v>
      </c>
      <c r="BN311" s="5">
        <v>0</v>
      </c>
      <c r="BO311" s="5">
        <v>0</v>
      </c>
      <c r="BP311" s="5">
        <v>0</v>
      </c>
      <c r="BQ311" s="5">
        <v>0</v>
      </c>
      <c r="BR311" s="5">
        <v>0</v>
      </c>
      <c r="BS311" s="5">
        <v>0</v>
      </c>
      <c r="BT311" s="5">
        <v>0</v>
      </c>
    </row>
    <row r="312" spans="2:72" x14ac:dyDescent="0.25">
      <c r="B312" s="1" t="s">
        <v>136</v>
      </c>
      <c r="C312" s="5">
        <v>0</v>
      </c>
      <c r="D312" s="5">
        <v>0</v>
      </c>
      <c r="E312" s="5">
        <v>0</v>
      </c>
      <c r="F312" s="5">
        <v>0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5">
        <v>0</v>
      </c>
      <c r="AD312" s="5">
        <v>0</v>
      </c>
      <c r="AE312" s="5">
        <v>0</v>
      </c>
      <c r="AF312" s="5">
        <v>0</v>
      </c>
      <c r="AG312" s="5">
        <v>0</v>
      </c>
      <c r="AH312" s="5">
        <v>0</v>
      </c>
      <c r="AI312" s="5">
        <v>0</v>
      </c>
      <c r="AJ312" s="5">
        <v>0</v>
      </c>
      <c r="AK312" s="5">
        <v>0</v>
      </c>
      <c r="AL312" s="5">
        <v>0</v>
      </c>
      <c r="AM312" s="5">
        <v>0</v>
      </c>
      <c r="AN312" s="5">
        <v>0</v>
      </c>
      <c r="AO312" s="5">
        <v>0</v>
      </c>
      <c r="AP312" s="5">
        <v>0</v>
      </c>
      <c r="AQ312" s="5">
        <v>0</v>
      </c>
      <c r="AR312" s="5">
        <v>0</v>
      </c>
      <c r="AS312" s="5">
        <v>0</v>
      </c>
      <c r="AT312" s="5">
        <v>0</v>
      </c>
      <c r="AU312" s="5">
        <v>0</v>
      </c>
      <c r="AV312" s="5">
        <v>0</v>
      </c>
      <c r="AW312" s="5">
        <v>0</v>
      </c>
      <c r="AX312" s="5">
        <v>0</v>
      </c>
      <c r="AY312" s="5">
        <v>0</v>
      </c>
      <c r="AZ312" s="5">
        <v>0</v>
      </c>
      <c r="BA312" s="5">
        <f>-BC258*$C$242/2+BC256*$C$242</f>
        <v>1.9318018204126604E-2</v>
      </c>
      <c r="BB312" s="5">
        <f>BC256*$C$242/2</f>
        <v>9.5367431640625E-3</v>
      </c>
      <c r="BC312" s="5">
        <f>-2*BC256*$C$242+BC256*$C$246</f>
        <v>-3.8063439149138074E-2</v>
      </c>
      <c r="BD312" s="5">
        <f>-BC258*$C$242</f>
        <v>4.8906375200320513E-4</v>
      </c>
      <c r="BE312" s="5">
        <f>BC258*$C$242/2+BC256*$C$242</f>
        <v>1.8828954452123396E-2</v>
      </c>
      <c r="BF312" s="5">
        <f>-BC256*$C$242/2</f>
        <v>-9.5367431640625E-3</v>
      </c>
      <c r="BG312" s="5">
        <v>0</v>
      </c>
      <c r="BH312" s="5">
        <v>0</v>
      </c>
      <c r="BI312" s="5">
        <v>0</v>
      </c>
      <c r="BJ312" s="5">
        <v>0</v>
      </c>
      <c r="BK312" s="5">
        <v>0</v>
      </c>
      <c r="BL312" s="5">
        <v>0</v>
      </c>
      <c r="BM312" s="5">
        <v>0</v>
      </c>
      <c r="BN312" s="5">
        <v>0</v>
      </c>
      <c r="BO312" s="5">
        <v>0</v>
      </c>
      <c r="BP312" s="5">
        <v>0</v>
      </c>
      <c r="BQ312" s="5">
        <v>0</v>
      </c>
      <c r="BR312" s="5">
        <v>0</v>
      </c>
      <c r="BS312" s="5">
        <v>0</v>
      </c>
      <c r="BT312" s="5">
        <v>0</v>
      </c>
    </row>
    <row r="313" spans="2:72" x14ac:dyDescent="0.25">
      <c r="B313" s="1" t="s">
        <v>137</v>
      </c>
      <c r="C313" s="5">
        <v>0</v>
      </c>
      <c r="D313" s="5">
        <v>0</v>
      </c>
      <c r="E313" s="5">
        <v>0</v>
      </c>
      <c r="F313" s="5">
        <v>0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0</v>
      </c>
      <c r="AE313" s="5">
        <v>0</v>
      </c>
      <c r="AF313" s="5">
        <v>0</v>
      </c>
      <c r="AG313" s="5">
        <v>0</v>
      </c>
      <c r="AH313" s="5">
        <v>0</v>
      </c>
      <c r="AI313" s="5">
        <v>0</v>
      </c>
      <c r="AJ313" s="5">
        <v>0</v>
      </c>
      <c r="AK313" s="5">
        <v>0</v>
      </c>
      <c r="AL313" s="5">
        <v>0</v>
      </c>
      <c r="AM313" s="5">
        <v>0</v>
      </c>
      <c r="AN313" s="5">
        <v>0</v>
      </c>
      <c r="AO313" s="5">
        <v>0</v>
      </c>
      <c r="AP313" s="5">
        <v>0</v>
      </c>
      <c r="AQ313" s="5">
        <v>0</v>
      </c>
      <c r="AR313" s="5">
        <v>0</v>
      </c>
      <c r="AS313" s="5">
        <v>0</v>
      </c>
      <c r="AT313" s="5">
        <v>0</v>
      </c>
      <c r="AU313" s="5">
        <v>0</v>
      </c>
      <c r="AV313" s="5">
        <v>0</v>
      </c>
      <c r="AW313" s="5">
        <v>0</v>
      </c>
      <c r="AX313" s="5">
        <v>0</v>
      </c>
      <c r="AY313" s="5">
        <v>0</v>
      </c>
      <c r="AZ313" s="5">
        <v>0</v>
      </c>
      <c r="BA313" s="5">
        <f>-BC256*$C$242/2</f>
        <v>-9.5367431640625E-3</v>
      </c>
      <c r="BB313" s="5">
        <f>BC252-BC254/2</f>
        <v>0.23498725891113281</v>
      </c>
      <c r="BC313" s="5">
        <v>0</v>
      </c>
      <c r="BD313" s="5">
        <f>-2*BC252-BC256*$C$242+$C$240*BC252*$E$246</f>
        <v>-0.47132390436655064</v>
      </c>
      <c r="BE313" s="5">
        <f>BC256*$C$242/2</f>
        <v>9.5367431640625E-3</v>
      </c>
      <c r="BF313" s="5">
        <f>BC252+BC254/2</f>
        <v>0.21758079528808594</v>
      </c>
      <c r="BG313" s="5">
        <v>0</v>
      </c>
      <c r="BH313" s="5">
        <v>0</v>
      </c>
      <c r="BI313" s="5">
        <v>0</v>
      </c>
      <c r="BJ313" s="5">
        <v>0</v>
      </c>
      <c r="BK313" s="5">
        <v>0</v>
      </c>
      <c r="BL313" s="5">
        <v>0</v>
      </c>
      <c r="BM313" s="5">
        <v>0</v>
      </c>
      <c r="BN313" s="5">
        <v>0</v>
      </c>
      <c r="BO313" s="5">
        <v>0</v>
      </c>
      <c r="BP313" s="5">
        <v>0</v>
      </c>
      <c r="BQ313" s="5">
        <v>0</v>
      </c>
      <c r="BR313" s="5">
        <v>0</v>
      </c>
      <c r="BS313" s="5">
        <v>0</v>
      </c>
      <c r="BT313" s="5">
        <v>0</v>
      </c>
    </row>
    <row r="314" spans="2:72" x14ac:dyDescent="0.25">
      <c r="B314" s="1" t="s">
        <v>138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5">
        <v>0</v>
      </c>
      <c r="AD314" s="5">
        <v>0</v>
      </c>
      <c r="AE314" s="5">
        <v>0</v>
      </c>
      <c r="AF314" s="5">
        <v>0</v>
      </c>
      <c r="AG314" s="5">
        <v>0</v>
      </c>
      <c r="AH314" s="5">
        <v>0</v>
      </c>
      <c r="AI314" s="5">
        <v>0</v>
      </c>
      <c r="AJ314" s="5">
        <v>0</v>
      </c>
      <c r="AK314" s="5">
        <v>0</v>
      </c>
      <c r="AL314" s="5">
        <v>0</v>
      </c>
      <c r="AM314" s="5">
        <v>0</v>
      </c>
      <c r="AN314" s="5">
        <v>0</v>
      </c>
      <c r="AO314" s="5">
        <v>0</v>
      </c>
      <c r="AP314" s="5">
        <v>0</v>
      </c>
      <c r="AQ314" s="5">
        <v>0</v>
      </c>
      <c r="AR314" s="5">
        <v>0</v>
      </c>
      <c r="AS314" s="5">
        <v>0</v>
      </c>
      <c r="AT314" s="5">
        <v>0</v>
      </c>
      <c r="AU314" s="5">
        <v>0</v>
      </c>
      <c r="AV314" s="5">
        <v>0</v>
      </c>
      <c r="AW314" s="5">
        <v>0</v>
      </c>
      <c r="AX314" s="5">
        <v>0</v>
      </c>
      <c r="AY314" s="5">
        <v>0</v>
      </c>
      <c r="AZ314" s="5">
        <v>0</v>
      </c>
      <c r="BA314" s="5">
        <v>0</v>
      </c>
      <c r="BB314" s="5">
        <v>0</v>
      </c>
      <c r="BC314" s="5">
        <f>-BE258*$C$242/2+BE256*$C$242</f>
        <v>1.88289544521234E-2</v>
      </c>
      <c r="BD314" s="5">
        <f>BE256*$C$242/2</f>
        <v>9.2922112880608979E-3</v>
      </c>
      <c r="BE314" s="5">
        <f>-2*BE256*$C$242+BE256*$C$246</f>
        <v>-3.7087453529929405E-2</v>
      </c>
      <c r="BF314" s="5">
        <f>-BE258*$C$242</f>
        <v>4.8906375200320513E-4</v>
      </c>
      <c r="BG314" s="5">
        <f>BE258*$C$242/2+BE256*$C$242</f>
        <v>1.8339890700120192E-2</v>
      </c>
      <c r="BH314" s="5">
        <f>-BE256*$C$242/2</f>
        <v>-9.2922112880608979E-3</v>
      </c>
      <c r="BI314" s="5">
        <v>0</v>
      </c>
      <c r="BJ314" s="5">
        <v>0</v>
      </c>
      <c r="BK314" s="5">
        <v>0</v>
      </c>
      <c r="BL314" s="5">
        <v>0</v>
      </c>
      <c r="BM314" s="5">
        <v>0</v>
      </c>
      <c r="BN314" s="5">
        <v>0</v>
      </c>
      <c r="BO314" s="5">
        <v>0</v>
      </c>
      <c r="BP314" s="5">
        <v>0</v>
      </c>
      <c r="BQ314" s="5">
        <v>0</v>
      </c>
      <c r="BR314" s="5">
        <v>0</v>
      </c>
      <c r="BS314" s="5">
        <v>0</v>
      </c>
      <c r="BT314" s="5">
        <v>0</v>
      </c>
    </row>
    <row r="315" spans="2:72" x14ac:dyDescent="0.25">
      <c r="B315" s="1" t="s">
        <v>139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5">
        <v>0</v>
      </c>
      <c r="AD315" s="5">
        <v>0</v>
      </c>
      <c r="AE315" s="5">
        <v>0</v>
      </c>
      <c r="AF315" s="5">
        <v>0</v>
      </c>
      <c r="AG315" s="5">
        <v>0</v>
      </c>
      <c r="AH315" s="5">
        <v>0</v>
      </c>
      <c r="AI315" s="5">
        <v>0</v>
      </c>
      <c r="AJ315" s="5">
        <v>0</v>
      </c>
      <c r="AK315" s="5">
        <v>0</v>
      </c>
      <c r="AL315" s="5">
        <v>0</v>
      </c>
      <c r="AM315" s="5">
        <v>0</v>
      </c>
      <c r="AN315" s="5">
        <v>0</v>
      </c>
      <c r="AO315" s="5">
        <v>0</v>
      </c>
      <c r="AP315" s="5">
        <v>0</v>
      </c>
      <c r="AQ315" s="5">
        <v>0</v>
      </c>
      <c r="AR315" s="5">
        <v>0</v>
      </c>
      <c r="AS315" s="5">
        <v>0</v>
      </c>
      <c r="AT315" s="5">
        <v>0</v>
      </c>
      <c r="AU315" s="5">
        <v>0</v>
      </c>
      <c r="AV315" s="5">
        <v>0</v>
      </c>
      <c r="AW315" s="5">
        <v>0</v>
      </c>
      <c r="AX315" s="5">
        <v>0</v>
      </c>
      <c r="AY315" s="5">
        <v>0</v>
      </c>
      <c r="AZ315" s="5">
        <v>0</v>
      </c>
      <c r="BA315" s="5">
        <v>0</v>
      </c>
      <c r="BB315" s="5">
        <v>0</v>
      </c>
      <c r="BC315" s="5">
        <f>-BE256*$C$242/2</f>
        <v>-9.2922112880608979E-3</v>
      </c>
      <c r="BD315" s="5">
        <f>BE252-BE254/2</f>
        <v>0.21758270263671875</v>
      </c>
      <c r="BE315" s="5">
        <v>0</v>
      </c>
      <c r="BF315" s="5">
        <f>-2*BE252-BE256*$C$242+$C$240*BE252*$E$246</f>
        <v>-0.43693073553831763</v>
      </c>
      <c r="BG315" s="5">
        <f>BE256*$C$242/2</f>
        <v>9.2922112880608979E-3</v>
      </c>
      <c r="BH315" s="5">
        <f>BE252+BE254/2</f>
        <v>0.20105743408203125</v>
      </c>
      <c r="BI315" s="5">
        <v>0</v>
      </c>
      <c r="BJ315" s="5">
        <v>0</v>
      </c>
      <c r="BK315" s="5">
        <v>0</v>
      </c>
      <c r="BL315" s="5">
        <v>0</v>
      </c>
      <c r="BM315" s="5">
        <v>0</v>
      </c>
      <c r="BN315" s="5">
        <v>0</v>
      </c>
      <c r="BO315" s="5">
        <v>0</v>
      </c>
      <c r="BP315" s="5">
        <v>0</v>
      </c>
      <c r="BQ315" s="5">
        <v>0</v>
      </c>
      <c r="BR315" s="5">
        <v>0</v>
      </c>
      <c r="BS315" s="5">
        <v>0</v>
      </c>
      <c r="BT315" s="5">
        <v>0</v>
      </c>
    </row>
    <row r="316" spans="2:72" x14ac:dyDescent="0.25">
      <c r="B316" s="1" t="s">
        <v>140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5">
        <v>0</v>
      </c>
      <c r="AD316" s="5">
        <v>0</v>
      </c>
      <c r="AE316" s="5">
        <v>0</v>
      </c>
      <c r="AF316" s="5">
        <v>0</v>
      </c>
      <c r="AG316" s="5">
        <v>0</v>
      </c>
      <c r="AH316" s="5">
        <v>0</v>
      </c>
      <c r="AI316" s="5">
        <v>0</v>
      </c>
      <c r="AJ316" s="5">
        <v>0</v>
      </c>
      <c r="AK316" s="5">
        <v>0</v>
      </c>
      <c r="AL316" s="5">
        <v>0</v>
      </c>
      <c r="AM316" s="5">
        <v>0</v>
      </c>
      <c r="AN316" s="5">
        <v>0</v>
      </c>
      <c r="AO316" s="5">
        <v>0</v>
      </c>
      <c r="AP316" s="5">
        <v>0</v>
      </c>
      <c r="AQ316" s="5">
        <v>0</v>
      </c>
      <c r="AR316" s="5">
        <v>0</v>
      </c>
      <c r="AS316" s="5">
        <v>0</v>
      </c>
      <c r="AT316" s="5">
        <v>0</v>
      </c>
      <c r="AU316" s="5">
        <v>0</v>
      </c>
      <c r="AV316" s="5">
        <v>0</v>
      </c>
      <c r="AW316" s="5">
        <v>0</v>
      </c>
      <c r="AX316" s="5">
        <v>0</v>
      </c>
      <c r="AY316" s="5">
        <v>0</v>
      </c>
      <c r="AZ316" s="5">
        <v>0</v>
      </c>
      <c r="BA316" s="5">
        <v>0</v>
      </c>
      <c r="BB316" s="5">
        <v>0</v>
      </c>
      <c r="BC316" s="5">
        <v>0</v>
      </c>
      <c r="BD316" s="5">
        <v>0</v>
      </c>
      <c r="BE316" s="5">
        <f>-BG258*$C$242/2+BG256*$C$242</f>
        <v>1.8339890700120192E-2</v>
      </c>
      <c r="BF316" s="5">
        <f>BG256*$C$242/2</f>
        <v>9.0476794120592941E-3</v>
      </c>
      <c r="BG316" s="5">
        <f>-2*BG256*$C$242+BG256*$C$246</f>
        <v>-3.6111467910720736E-2</v>
      </c>
      <c r="BH316" s="5">
        <f>-BG258*$C$242</f>
        <v>4.8906375200320513E-4</v>
      </c>
      <c r="BI316" s="5">
        <f>BG258*$C$242/2+BG256*$C$242</f>
        <v>1.7850826948116984E-2</v>
      </c>
      <c r="BJ316" s="5">
        <f>-BG256*$C$242/2</f>
        <v>-9.0476794120592941E-3</v>
      </c>
      <c r="BK316" s="5">
        <v>0</v>
      </c>
      <c r="BL316" s="5">
        <v>0</v>
      </c>
      <c r="BM316" s="5">
        <v>0</v>
      </c>
      <c r="BN316" s="5">
        <v>0</v>
      </c>
      <c r="BO316" s="5">
        <v>0</v>
      </c>
      <c r="BP316" s="5">
        <v>0</v>
      </c>
      <c r="BQ316" s="5">
        <v>0</v>
      </c>
      <c r="BR316" s="5">
        <v>0</v>
      </c>
      <c r="BS316" s="5">
        <v>0</v>
      </c>
      <c r="BT316" s="5">
        <v>0</v>
      </c>
    </row>
    <row r="317" spans="2:72" x14ac:dyDescent="0.25">
      <c r="B317" s="1" t="s">
        <v>141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5">
        <v>0</v>
      </c>
      <c r="AD317" s="5">
        <v>0</v>
      </c>
      <c r="AE317" s="5">
        <v>0</v>
      </c>
      <c r="AF317" s="5">
        <v>0</v>
      </c>
      <c r="AG317" s="5">
        <v>0</v>
      </c>
      <c r="AH317" s="5">
        <v>0</v>
      </c>
      <c r="AI317" s="5">
        <v>0</v>
      </c>
      <c r="AJ317" s="5">
        <v>0</v>
      </c>
      <c r="AK317" s="5">
        <v>0</v>
      </c>
      <c r="AL317" s="5">
        <v>0</v>
      </c>
      <c r="AM317" s="5">
        <v>0</v>
      </c>
      <c r="AN317" s="5">
        <v>0</v>
      </c>
      <c r="AO317" s="5">
        <v>0</v>
      </c>
      <c r="AP317" s="5">
        <v>0</v>
      </c>
      <c r="AQ317" s="5">
        <v>0</v>
      </c>
      <c r="AR317" s="5">
        <v>0</v>
      </c>
      <c r="AS317" s="5">
        <v>0</v>
      </c>
      <c r="AT317" s="5">
        <v>0</v>
      </c>
      <c r="AU317" s="5">
        <v>0</v>
      </c>
      <c r="AV317" s="5">
        <v>0</v>
      </c>
      <c r="AW317" s="5">
        <v>0</v>
      </c>
      <c r="AX317" s="5">
        <v>0</v>
      </c>
      <c r="AY317" s="5">
        <v>0</v>
      </c>
      <c r="AZ317" s="5">
        <v>0</v>
      </c>
      <c r="BA317" s="5">
        <v>0</v>
      </c>
      <c r="BB317" s="5">
        <v>0</v>
      </c>
      <c r="BC317" s="5">
        <v>0</v>
      </c>
      <c r="BD317" s="5">
        <v>0</v>
      </c>
      <c r="BE317" s="5">
        <f>-BG256*$C$242/2</f>
        <v>-9.0476794120592941E-3</v>
      </c>
      <c r="BF317" s="5">
        <f>BG252-BG254/2</f>
        <v>0.20105934143066406</v>
      </c>
      <c r="BG317" s="5">
        <v>0</v>
      </c>
      <c r="BH317" s="5">
        <f>-2*BG252-BG256*$C$242+$C$240*BG252*$E$246</f>
        <v>-0.40427584778887482</v>
      </c>
      <c r="BI317" s="5">
        <f>BG256*$C$242/2</f>
        <v>9.0476794120592941E-3</v>
      </c>
      <c r="BJ317" s="5">
        <f>BG252+BG254/2</f>
        <v>0.18539237976074219</v>
      </c>
      <c r="BK317" s="5">
        <v>0</v>
      </c>
      <c r="BL317" s="5">
        <v>0</v>
      </c>
      <c r="BM317" s="5">
        <v>0</v>
      </c>
      <c r="BN317" s="5">
        <v>0</v>
      </c>
      <c r="BO317" s="5">
        <v>0</v>
      </c>
      <c r="BP317" s="5">
        <v>0</v>
      </c>
      <c r="BQ317" s="5">
        <v>0</v>
      </c>
      <c r="BR317" s="5">
        <v>0</v>
      </c>
      <c r="BS317" s="5">
        <v>0</v>
      </c>
      <c r="BT317" s="5">
        <v>0</v>
      </c>
    </row>
    <row r="318" spans="2:72" x14ac:dyDescent="0.25">
      <c r="B318" s="1" t="s">
        <v>142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0</v>
      </c>
      <c r="AE318" s="5">
        <v>0</v>
      </c>
      <c r="AF318" s="5">
        <v>0</v>
      </c>
      <c r="AG318" s="5">
        <v>0</v>
      </c>
      <c r="AH318" s="5">
        <v>0</v>
      </c>
      <c r="AI318" s="5">
        <v>0</v>
      </c>
      <c r="AJ318" s="5">
        <v>0</v>
      </c>
      <c r="AK318" s="5">
        <v>0</v>
      </c>
      <c r="AL318" s="5">
        <v>0</v>
      </c>
      <c r="AM318" s="5">
        <v>0</v>
      </c>
      <c r="AN318" s="5">
        <v>0</v>
      </c>
      <c r="AO318" s="5">
        <v>0</v>
      </c>
      <c r="AP318" s="5">
        <v>0</v>
      </c>
      <c r="AQ318" s="5">
        <v>0</v>
      </c>
      <c r="AR318" s="5">
        <v>0</v>
      </c>
      <c r="AS318" s="5">
        <v>0</v>
      </c>
      <c r="AT318" s="5">
        <v>0</v>
      </c>
      <c r="AU318" s="5">
        <v>0</v>
      </c>
      <c r="AV318" s="5">
        <v>0</v>
      </c>
      <c r="AW318" s="5">
        <v>0</v>
      </c>
      <c r="AX318" s="5">
        <v>0</v>
      </c>
      <c r="AY318" s="5">
        <v>0</v>
      </c>
      <c r="AZ318" s="5">
        <v>0</v>
      </c>
      <c r="BA318" s="5">
        <v>0</v>
      </c>
      <c r="BB318" s="5">
        <v>0</v>
      </c>
      <c r="BC318" s="5">
        <v>0</v>
      </c>
      <c r="BD318" s="5">
        <v>0</v>
      </c>
      <c r="BE318" s="5">
        <v>0</v>
      </c>
      <c r="BF318" s="5">
        <v>0</v>
      </c>
      <c r="BG318" s="5">
        <f>-BI258*$C$242/2+BI256*$C$242</f>
        <v>1.7850826948116988E-2</v>
      </c>
      <c r="BH318" s="5">
        <f>BI256*$C$242/2</f>
        <v>8.803147536057692E-3</v>
      </c>
      <c r="BI318" s="5">
        <f>-2*BI256*$C$242+BI256*$C$246</f>
        <v>-3.5135482291512067E-2</v>
      </c>
      <c r="BJ318" s="5">
        <f>-BI258*$C$242</f>
        <v>4.8906375200320513E-4</v>
      </c>
      <c r="BK318" s="5">
        <f>BI258*$C$242/2+BI256*$C$242</f>
        <v>1.736176319611378E-2</v>
      </c>
      <c r="BL318" s="5">
        <f>-BI256*$C$242/2</f>
        <v>-8.803147536057692E-3</v>
      </c>
      <c r="BM318" s="5">
        <v>0</v>
      </c>
      <c r="BN318" s="5">
        <v>0</v>
      </c>
      <c r="BO318" s="5">
        <v>0</v>
      </c>
      <c r="BP318" s="5">
        <v>0</v>
      </c>
      <c r="BQ318" s="5">
        <v>0</v>
      </c>
      <c r="BR318" s="5">
        <v>0</v>
      </c>
      <c r="BS318" s="5">
        <v>0</v>
      </c>
      <c r="BT318" s="5">
        <v>0</v>
      </c>
    </row>
    <row r="319" spans="2:72" x14ac:dyDescent="0.25">
      <c r="B319" s="1" t="s">
        <v>143</v>
      </c>
      <c r="C319" s="5">
        <v>0</v>
      </c>
      <c r="D319" s="5">
        <v>0</v>
      </c>
      <c r="E319" s="5">
        <v>0</v>
      </c>
      <c r="F319" s="5">
        <v>0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5">
        <v>0</v>
      </c>
      <c r="AD319" s="5">
        <v>0</v>
      </c>
      <c r="AE319" s="5">
        <v>0</v>
      </c>
      <c r="AF319" s="5">
        <v>0</v>
      </c>
      <c r="AG319" s="5">
        <v>0</v>
      </c>
      <c r="AH319" s="5">
        <v>0</v>
      </c>
      <c r="AI319" s="5">
        <v>0</v>
      </c>
      <c r="AJ319" s="5">
        <v>0</v>
      </c>
      <c r="AK319" s="5">
        <v>0</v>
      </c>
      <c r="AL319" s="5">
        <v>0</v>
      </c>
      <c r="AM319" s="5">
        <v>0</v>
      </c>
      <c r="AN319" s="5">
        <v>0</v>
      </c>
      <c r="AO319" s="5">
        <v>0</v>
      </c>
      <c r="AP319" s="5">
        <v>0</v>
      </c>
      <c r="AQ319" s="5">
        <v>0</v>
      </c>
      <c r="AR319" s="5">
        <v>0</v>
      </c>
      <c r="AS319" s="5">
        <v>0</v>
      </c>
      <c r="AT319" s="5">
        <v>0</v>
      </c>
      <c r="AU319" s="5">
        <v>0</v>
      </c>
      <c r="AV319" s="5">
        <v>0</v>
      </c>
      <c r="AW319" s="5">
        <v>0</v>
      </c>
      <c r="AX319" s="5">
        <v>0</v>
      </c>
      <c r="AY319" s="5">
        <v>0</v>
      </c>
      <c r="AZ319" s="5">
        <v>0</v>
      </c>
      <c r="BA319" s="5">
        <v>0</v>
      </c>
      <c r="BB319" s="5">
        <v>0</v>
      </c>
      <c r="BC319" s="5">
        <v>0</v>
      </c>
      <c r="BD319" s="5">
        <v>0</v>
      </c>
      <c r="BE319" s="5">
        <v>0</v>
      </c>
      <c r="BF319" s="5">
        <v>0</v>
      </c>
      <c r="BG319" s="5">
        <f>-BI256*$C$242/2</f>
        <v>-8.803147536057692E-3</v>
      </c>
      <c r="BH319" s="5">
        <f>BI252-BI254/2</f>
        <v>0.185394287109375</v>
      </c>
      <c r="BI319" s="5">
        <v>0</v>
      </c>
      <c r="BJ319" s="5">
        <f>-2*BI252-BI256*$C$242+$C$240*BI252*$E$246</f>
        <v>-0.37331349687930676</v>
      </c>
      <c r="BK319" s="5">
        <f>BI256*$C$242/2</f>
        <v>8.803147536057692E-3</v>
      </c>
      <c r="BL319" s="5">
        <f>BI252+BI254/2</f>
        <v>0.170562744140625</v>
      </c>
      <c r="BM319" s="5">
        <v>0</v>
      </c>
      <c r="BN319" s="5">
        <v>0</v>
      </c>
      <c r="BO319" s="5">
        <v>0</v>
      </c>
      <c r="BP319" s="5">
        <v>0</v>
      </c>
      <c r="BQ319" s="5">
        <v>0</v>
      </c>
      <c r="BR319" s="5">
        <v>0</v>
      </c>
      <c r="BS319" s="5">
        <v>0</v>
      </c>
      <c r="BT319" s="5">
        <v>0</v>
      </c>
    </row>
    <row r="320" spans="2:72" x14ac:dyDescent="0.25">
      <c r="B320" s="1" t="s">
        <v>144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5">
        <v>0</v>
      </c>
      <c r="AD320" s="5">
        <v>0</v>
      </c>
      <c r="AE320" s="5">
        <v>0</v>
      </c>
      <c r="AF320" s="5">
        <v>0</v>
      </c>
      <c r="AG320" s="5">
        <v>0</v>
      </c>
      <c r="AH320" s="5">
        <v>0</v>
      </c>
      <c r="AI320" s="5">
        <v>0</v>
      </c>
      <c r="AJ320" s="5">
        <v>0</v>
      </c>
      <c r="AK320" s="5">
        <v>0</v>
      </c>
      <c r="AL320" s="5">
        <v>0</v>
      </c>
      <c r="AM320" s="5">
        <v>0</v>
      </c>
      <c r="AN320" s="5">
        <v>0</v>
      </c>
      <c r="AO320" s="5">
        <v>0</v>
      </c>
      <c r="AP320" s="5">
        <v>0</v>
      </c>
      <c r="AQ320" s="5">
        <v>0</v>
      </c>
      <c r="AR320" s="5">
        <v>0</v>
      </c>
      <c r="AS320" s="5">
        <v>0</v>
      </c>
      <c r="AT320" s="5">
        <v>0</v>
      </c>
      <c r="AU320" s="5">
        <v>0</v>
      </c>
      <c r="AV320" s="5">
        <v>0</v>
      </c>
      <c r="AW320" s="5">
        <v>0</v>
      </c>
      <c r="AX320" s="5">
        <v>0</v>
      </c>
      <c r="AY320" s="5">
        <v>0</v>
      </c>
      <c r="AZ320" s="5">
        <v>0</v>
      </c>
      <c r="BA320" s="5">
        <v>0</v>
      </c>
      <c r="BB320" s="5">
        <v>0</v>
      </c>
      <c r="BC320" s="5">
        <v>0</v>
      </c>
      <c r="BD320" s="5">
        <v>0</v>
      </c>
      <c r="BE320" s="5">
        <v>0</v>
      </c>
      <c r="BF320" s="5">
        <v>0</v>
      </c>
      <c r="BG320" s="5">
        <v>0</v>
      </c>
      <c r="BH320" s="5">
        <v>0</v>
      </c>
      <c r="BI320" s="5">
        <f>-BK258*$C$242/2+BK256*$C$242</f>
        <v>1.7361763196113784E-2</v>
      </c>
      <c r="BJ320" s="5">
        <f>BK256*$C$242/2</f>
        <v>8.55861566005609E-3</v>
      </c>
      <c r="BK320" s="5">
        <f>-2*BK256*$C$242+BK256*$C$246</f>
        <v>-3.4159496672303398E-2</v>
      </c>
      <c r="BL320" s="5">
        <f>-BK258*$C$242</f>
        <v>4.8906375200320513E-4</v>
      </c>
      <c r="BM320" s="5">
        <f>BK258*$C$242/2+BK256*$C$242</f>
        <v>1.6872699444110576E-2</v>
      </c>
      <c r="BN320" s="5">
        <f>-BK256*$C$242/2</f>
        <v>-8.55861566005609E-3</v>
      </c>
      <c r="BO320" s="5">
        <v>0</v>
      </c>
      <c r="BP320" s="5">
        <v>0</v>
      </c>
      <c r="BQ320" s="5">
        <v>0</v>
      </c>
      <c r="BR320" s="5">
        <v>0</v>
      </c>
      <c r="BS320" s="5">
        <v>0</v>
      </c>
      <c r="BT320" s="5">
        <v>0</v>
      </c>
    </row>
    <row r="321" spans="2:72" x14ac:dyDescent="0.25">
      <c r="B321" s="1" t="s">
        <v>145</v>
      </c>
      <c r="C321" s="5">
        <v>0</v>
      </c>
      <c r="D321" s="5">
        <v>0</v>
      </c>
      <c r="E321" s="5">
        <v>0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5">
        <v>0</v>
      </c>
      <c r="AD321" s="5">
        <v>0</v>
      </c>
      <c r="AE321" s="5">
        <v>0</v>
      </c>
      <c r="AF321" s="5">
        <v>0</v>
      </c>
      <c r="AG321" s="5">
        <v>0</v>
      </c>
      <c r="AH321" s="5">
        <v>0</v>
      </c>
      <c r="AI321" s="5">
        <v>0</v>
      </c>
      <c r="AJ321" s="5">
        <v>0</v>
      </c>
      <c r="AK321" s="5">
        <v>0</v>
      </c>
      <c r="AL321" s="5">
        <v>0</v>
      </c>
      <c r="AM321" s="5">
        <v>0</v>
      </c>
      <c r="AN321" s="5">
        <v>0</v>
      </c>
      <c r="AO321" s="5">
        <v>0</v>
      </c>
      <c r="AP321" s="5">
        <v>0</v>
      </c>
      <c r="AQ321" s="5">
        <v>0</v>
      </c>
      <c r="AR321" s="5">
        <v>0</v>
      </c>
      <c r="AS321" s="5">
        <v>0</v>
      </c>
      <c r="AT321" s="5">
        <v>0</v>
      </c>
      <c r="AU321" s="5">
        <v>0</v>
      </c>
      <c r="AV321" s="5">
        <v>0</v>
      </c>
      <c r="AW321" s="5">
        <v>0</v>
      </c>
      <c r="AX321" s="5">
        <v>0</v>
      </c>
      <c r="AY321" s="5">
        <v>0</v>
      </c>
      <c r="AZ321" s="5">
        <v>0</v>
      </c>
      <c r="BA321" s="5">
        <v>0</v>
      </c>
      <c r="BB321" s="5">
        <v>0</v>
      </c>
      <c r="BC321" s="5">
        <v>0</v>
      </c>
      <c r="BD321" s="5">
        <v>0</v>
      </c>
      <c r="BE321" s="5">
        <v>0</v>
      </c>
      <c r="BF321" s="5">
        <v>0</v>
      </c>
      <c r="BG321" s="5">
        <v>0</v>
      </c>
      <c r="BH321" s="5">
        <v>0</v>
      </c>
      <c r="BI321" s="5">
        <f>-BK256*$C$242/2</f>
        <v>-8.55861566005609E-3</v>
      </c>
      <c r="BJ321" s="5">
        <f>BK252-BK254/2</f>
        <v>0.17056465148925781</v>
      </c>
      <c r="BK321" s="5">
        <v>0</v>
      </c>
      <c r="BL321" s="5">
        <f>-2*BK252-BK256*$C$242+$C$240*BK252*$E$246</f>
        <v>-0.34399793857069799</v>
      </c>
      <c r="BM321" s="5">
        <f>BK256*$C$242/2</f>
        <v>8.55861566005609E-3</v>
      </c>
      <c r="BN321" s="5">
        <f>BK252+BK254/2</f>
        <v>0.15654563903808594</v>
      </c>
      <c r="BO321" s="5">
        <v>0</v>
      </c>
      <c r="BP321" s="5">
        <v>0</v>
      </c>
      <c r="BQ321" s="5">
        <v>0</v>
      </c>
      <c r="BR321" s="5">
        <v>0</v>
      </c>
      <c r="BS321" s="5">
        <v>0</v>
      </c>
      <c r="BT321" s="5">
        <v>0</v>
      </c>
    </row>
    <row r="322" spans="2:72" x14ac:dyDescent="0.25">
      <c r="B322" s="1" t="s">
        <v>146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5">
        <v>0</v>
      </c>
      <c r="AD322" s="5">
        <v>0</v>
      </c>
      <c r="AE322" s="5">
        <v>0</v>
      </c>
      <c r="AF322" s="5">
        <v>0</v>
      </c>
      <c r="AG322" s="5">
        <v>0</v>
      </c>
      <c r="AH322" s="5">
        <v>0</v>
      </c>
      <c r="AI322" s="5">
        <v>0</v>
      </c>
      <c r="AJ322" s="5">
        <v>0</v>
      </c>
      <c r="AK322" s="5">
        <v>0</v>
      </c>
      <c r="AL322" s="5">
        <v>0</v>
      </c>
      <c r="AM322" s="5">
        <v>0</v>
      </c>
      <c r="AN322" s="5">
        <v>0</v>
      </c>
      <c r="AO322" s="5">
        <v>0</v>
      </c>
      <c r="AP322" s="5">
        <v>0</v>
      </c>
      <c r="AQ322" s="5">
        <v>0</v>
      </c>
      <c r="AR322" s="5">
        <v>0</v>
      </c>
      <c r="AS322" s="5">
        <v>0</v>
      </c>
      <c r="AT322" s="5">
        <v>0</v>
      </c>
      <c r="AU322" s="5">
        <v>0</v>
      </c>
      <c r="AV322" s="5">
        <v>0</v>
      </c>
      <c r="AW322" s="5">
        <v>0</v>
      </c>
      <c r="AX322" s="5">
        <v>0</v>
      </c>
      <c r="AY322" s="5">
        <v>0</v>
      </c>
      <c r="AZ322" s="5">
        <v>0</v>
      </c>
      <c r="BA322" s="5">
        <v>0</v>
      </c>
      <c r="BB322" s="5">
        <v>0</v>
      </c>
      <c r="BC322" s="5">
        <v>0</v>
      </c>
      <c r="BD322" s="5">
        <v>0</v>
      </c>
      <c r="BE322" s="5">
        <v>0</v>
      </c>
      <c r="BF322" s="5">
        <v>0</v>
      </c>
      <c r="BG322" s="5">
        <v>0</v>
      </c>
      <c r="BH322" s="5">
        <v>0</v>
      </c>
      <c r="BI322" s="5">
        <v>0</v>
      </c>
      <c r="BJ322" s="5">
        <v>0</v>
      </c>
      <c r="BK322" s="5">
        <f>-BM258*$C$242/2+BM256*$C$242</f>
        <v>1.687269944411058E-2</v>
      </c>
      <c r="BL322" s="5">
        <f>BM256*$C$242/2</f>
        <v>8.3140837840544879E-3</v>
      </c>
      <c r="BM322" s="5">
        <f>-2*BM256*$C$242+BM256*$C$246</f>
        <v>-3.3183511053094736E-2</v>
      </c>
      <c r="BN322" s="5">
        <f>-BM258*$C$242</f>
        <v>4.8906375200320513E-4</v>
      </c>
      <c r="BO322" s="5">
        <f>BM258*$C$242/2+BM256*$C$242</f>
        <v>1.6383635692107372E-2</v>
      </c>
      <c r="BP322" s="5">
        <f>-BM256*$C$242/2</f>
        <v>-8.3140837840544879E-3</v>
      </c>
      <c r="BQ322" s="5">
        <v>0</v>
      </c>
      <c r="BR322" s="5">
        <v>0</v>
      </c>
      <c r="BS322" s="5">
        <v>0</v>
      </c>
      <c r="BT322" s="5">
        <v>0</v>
      </c>
    </row>
    <row r="323" spans="2:72" x14ac:dyDescent="0.25">
      <c r="B323" s="1" t="s">
        <v>147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5">
        <v>0</v>
      </c>
      <c r="AD323" s="5">
        <v>0</v>
      </c>
      <c r="AE323" s="5">
        <v>0</v>
      </c>
      <c r="AF323" s="5">
        <v>0</v>
      </c>
      <c r="AG323" s="5">
        <v>0</v>
      </c>
      <c r="AH323" s="5">
        <v>0</v>
      </c>
      <c r="AI323" s="5">
        <v>0</v>
      </c>
      <c r="AJ323" s="5">
        <v>0</v>
      </c>
      <c r="AK323" s="5">
        <v>0</v>
      </c>
      <c r="AL323" s="5">
        <v>0</v>
      </c>
      <c r="AM323" s="5">
        <v>0</v>
      </c>
      <c r="AN323" s="5">
        <v>0</v>
      </c>
      <c r="AO323" s="5">
        <v>0</v>
      </c>
      <c r="AP323" s="5">
        <v>0</v>
      </c>
      <c r="AQ323" s="5">
        <v>0</v>
      </c>
      <c r="AR323" s="5">
        <v>0</v>
      </c>
      <c r="AS323" s="5">
        <v>0</v>
      </c>
      <c r="AT323" s="5">
        <v>0</v>
      </c>
      <c r="AU323" s="5">
        <v>0</v>
      </c>
      <c r="AV323" s="5">
        <v>0</v>
      </c>
      <c r="AW323" s="5">
        <v>0</v>
      </c>
      <c r="AX323" s="5">
        <v>0</v>
      </c>
      <c r="AY323" s="5">
        <v>0</v>
      </c>
      <c r="AZ323" s="5">
        <v>0</v>
      </c>
      <c r="BA323" s="5">
        <v>0</v>
      </c>
      <c r="BB323" s="5">
        <v>0</v>
      </c>
      <c r="BC323" s="5">
        <v>0</v>
      </c>
      <c r="BD323" s="5">
        <v>0</v>
      </c>
      <c r="BE323" s="5">
        <v>0</v>
      </c>
      <c r="BF323" s="5">
        <v>0</v>
      </c>
      <c r="BG323" s="5">
        <v>0</v>
      </c>
      <c r="BH323" s="5">
        <v>0</v>
      </c>
      <c r="BI323" s="5">
        <v>0</v>
      </c>
      <c r="BJ323" s="5">
        <v>0</v>
      </c>
      <c r="BK323" s="5">
        <f>-BM256*$C$242/2</f>
        <v>-8.3140837840544879E-3</v>
      </c>
      <c r="BL323" s="5">
        <f>BM252-BM254/2</f>
        <v>0.15654754638671875</v>
      </c>
      <c r="BM323" s="5">
        <v>0</v>
      </c>
      <c r="BN323" s="5">
        <f>-2*BM252-BM256*$C$242+$C$240*BM252*$E$246</f>
        <v>-0.31628342862413289</v>
      </c>
      <c r="BO323" s="5">
        <f>BM256*$C$242/2</f>
        <v>8.3140837840544879E-3</v>
      </c>
      <c r="BP323" s="5">
        <f>BM252+BM254/2</f>
        <v>0.14331817626953125</v>
      </c>
      <c r="BQ323" s="5">
        <v>0</v>
      </c>
      <c r="BR323" s="5">
        <v>0</v>
      </c>
      <c r="BS323" s="5">
        <v>0</v>
      </c>
      <c r="BT323" s="5">
        <v>0</v>
      </c>
    </row>
    <row r="324" spans="2:72" x14ac:dyDescent="0.25">
      <c r="B324" s="1" t="s">
        <v>148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5">
        <v>0</v>
      </c>
      <c r="AD324" s="5">
        <v>0</v>
      </c>
      <c r="AE324" s="5">
        <v>0</v>
      </c>
      <c r="AF324" s="5">
        <v>0</v>
      </c>
      <c r="AG324" s="5">
        <v>0</v>
      </c>
      <c r="AH324" s="5">
        <v>0</v>
      </c>
      <c r="AI324" s="5">
        <v>0</v>
      </c>
      <c r="AJ324" s="5">
        <v>0</v>
      </c>
      <c r="AK324" s="5">
        <v>0</v>
      </c>
      <c r="AL324" s="5">
        <v>0</v>
      </c>
      <c r="AM324" s="5">
        <v>0</v>
      </c>
      <c r="AN324" s="5">
        <v>0</v>
      </c>
      <c r="AO324" s="5">
        <v>0</v>
      </c>
      <c r="AP324" s="5">
        <v>0</v>
      </c>
      <c r="AQ324" s="5">
        <v>0</v>
      </c>
      <c r="AR324" s="5">
        <v>0</v>
      </c>
      <c r="AS324" s="5">
        <v>0</v>
      </c>
      <c r="AT324" s="5">
        <v>0</v>
      </c>
      <c r="AU324" s="5">
        <v>0</v>
      </c>
      <c r="AV324" s="5">
        <v>0</v>
      </c>
      <c r="AW324" s="5">
        <v>0</v>
      </c>
      <c r="AX324" s="5">
        <v>0</v>
      </c>
      <c r="AY324" s="5">
        <v>0</v>
      </c>
      <c r="AZ324" s="5">
        <v>0</v>
      </c>
      <c r="BA324" s="5">
        <v>0</v>
      </c>
      <c r="BB324" s="5">
        <v>0</v>
      </c>
      <c r="BC324" s="5">
        <v>0</v>
      </c>
      <c r="BD324" s="5">
        <v>0</v>
      </c>
      <c r="BE324" s="5">
        <v>0</v>
      </c>
      <c r="BF324" s="5">
        <v>0</v>
      </c>
      <c r="BG324" s="5">
        <v>0</v>
      </c>
      <c r="BH324" s="5">
        <v>0</v>
      </c>
      <c r="BI324" s="5">
        <v>0</v>
      </c>
      <c r="BJ324" s="5">
        <v>0</v>
      </c>
      <c r="BK324" s="5">
        <v>0</v>
      </c>
      <c r="BL324" s="5">
        <v>0</v>
      </c>
      <c r="BM324" s="5">
        <f>-BO258*$C$242/2+BO256*$C$242</f>
        <v>1.6383635692107372E-2</v>
      </c>
      <c r="BN324" s="5">
        <f>BO256*$C$242/2</f>
        <v>8.0695519080528841E-3</v>
      </c>
      <c r="BO324" s="5">
        <f>-2*BO256*$C$242+BO256*$C$246</f>
        <v>-3.220752543388606E-2</v>
      </c>
      <c r="BP324" s="5">
        <f>-BO258*$C$242</f>
        <v>4.8906375200320513E-4</v>
      </c>
      <c r="BQ324" s="5">
        <f>BO258*$C$242/2+BO256*$C$242</f>
        <v>1.5894571940104164E-2</v>
      </c>
      <c r="BR324" s="5">
        <f>-BO256*$C$242/2</f>
        <v>-8.0695519080528841E-3</v>
      </c>
      <c r="BS324" s="5">
        <v>0</v>
      </c>
      <c r="BT324" s="5">
        <v>0</v>
      </c>
    </row>
    <row r="325" spans="2:72" x14ac:dyDescent="0.25">
      <c r="B325" s="1" t="s">
        <v>149</v>
      </c>
      <c r="C325" s="5">
        <v>0</v>
      </c>
      <c r="D325" s="5">
        <v>0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5">
        <v>0</v>
      </c>
      <c r="AD325" s="5">
        <v>0</v>
      </c>
      <c r="AE325" s="5">
        <v>0</v>
      </c>
      <c r="AF325" s="5">
        <v>0</v>
      </c>
      <c r="AG325" s="5">
        <v>0</v>
      </c>
      <c r="AH325" s="5">
        <v>0</v>
      </c>
      <c r="AI325" s="5">
        <v>0</v>
      </c>
      <c r="AJ325" s="5">
        <v>0</v>
      </c>
      <c r="AK325" s="5">
        <v>0</v>
      </c>
      <c r="AL325" s="5">
        <v>0</v>
      </c>
      <c r="AM325" s="5">
        <v>0</v>
      </c>
      <c r="AN325" s="5">
        <v>0</v>
      </c>
      <c r="AO325" s="5">
        <v>0</v>
      </c>
      <c r="AP325" s="5">
        <v>0</v>
      </c>
      <c r="AQ325" s="5">
        <v>0</v>
      </c>
      <c r="AR325" s="5">
        <v>0</v>
      </c>
      <c r="AS325" s="5">
        <v>0</v>
      </c>
      <c r="AT325" s="5">
        <v>0</v>
      </c>
      <c r="AU325" s="5">
        <v>0</v>
      </c>
      <c r="AV325" s="5">
        <v>0</v>
      </c>
      <c r="AW325" s="5">
        <v>0</v>
      </c>
      <c r="AX325" s="5">
        <v>0</v>
      </c>
      <c r="AY325" s="5">
        <v>0</v>
      </c>
      <c r="AZ325" s="5">
        <v>0</v>
      </c>
      <c r="BA325" s="5">
        <v>0</v>
      </c>
      <c r="BB325" s="5">
        <v>0</v>
      </c>
      <c r="BC325" s="5">
        <v>0</v>
      </c>
      <c r="BD325" s="5">
        <v>0</v>
      </c>
      <c r="BE325" s="5">
        <v>0</v>
      </c>
      <c r="BF325" s="5">
        <v>0</v>
      </c>
      <c r="BG325" s="5">
        <v>0</v>
      </c>
      <c r="BH325" s="5">
        <v>0</v>
      </c>
      <c r="BI325" s="5">
        <v>0</v>
      </c>
      <c r="BJ325" s="5">
        <v>0</v>
      </c>
      <c r="BK325" s="5">
        <v>0</v>
      </c>
      <c r="BL325" s="5">
        <v>0</v>
      </c>
      <c r="BM325" s="5">
        <f>-BO256*$C$242/2</f>
        <v>-8.0695519080528841E-3</v>
      </c>
      <c r="BN325" s="5">
        <f>BO252-BO254/2</f>
        <v>0.14332008361816406</v>
      </c>
      <c r="BO325" s="5">
        <v>0</v>
      </c>
      <c r="BP325" s="5">
        <f>-2*BO252-BO256*$C$242+$C$240*BO252*$E$246</f>
        <v>-0.29012422280069594</v>
      </c>
      <c r="BQ325" s="5">
        <f>BO256*$C$242/2</f>
        <v>8.0695519080528841E-3</v>
      </c>
      <c r="BR325" s="5">
        <f>BO252+BO254/2</f>
        <v>0.13085746765136719</v>
      </c>
      <c r="BS325" s="5">
        <v>0</v>
      </c>
      <c r="BT325" s="5">
        <v>0</v>
      </c>
    </row>
    <row r="326" spans="2:72" x14ac:dyDescent="0.25">
      <c r="B326" s="1" t="s">
        <v>150</v>
      </c>
      <c r="C326" s="5">
        <v>0</v>
      </c>
      <c r="D326" s="5">
        <v>0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5">
        <v>0</v>
      </c>
      <c r="AD326" s="5">
        <v>0</v>
      </c>
      <c r="AE326" s="5">
        <v>0</v>
      </c>
      <c r="AF326" s="5">
        <v>0</v>
      </c>
      <c r="AG326" s="5">
        <v>0</v>
      </c>
      <c r="AH326" s="5">
        <v>0</v>
      </c>
      <c r="AI326" s="5">
        <v>0</v>
      </c>
      <c r="AJ326" s="5">
        <v>0</v>
      </c>
      <c r="AK326" s="5">
        <v>0</v>
      </c>
      <c r="AL326" s="5">
        <v>0</v>
      </c>
      <c r="AM326" s="5">
        <v>0</v>
      </c>
      <c r="AN326" s="5">
        <v>0</v>
      </c>
      <c r="AO326" s="5">
        <v>0</v>
      </c>
      <c r="AP326" s="5">
        <v>0</v>
      </c>
      <c r="AQ326" s="5">
        <v>0</v>
      </c>
      <c r="AR326" s="5">
        <v>0</v>
      </c>
      <c r="AS326" s="5">
        <v>0</v>
      </c>
      <c r="AT326" s="5">
        <v>0</v>
      </c>
      <c r="AU326" s="5">
        <v>0</v>
      </c>
      <c r="AV326" s="5">
        <v>0</v>
      </c>
      <c r="AW326" s="5">
        <v>0</v>
      </c>
      <c r="AX326" s="5">
        <v>0</v>
      </c>
      <c r="AY326" s="5">
        <v>0</v>
      </c>
      <c r="AZ326" s="5">
        <v>0</v>
      </c>
      <c r="BA326" s="5">
        <v>0</v>
      </c>
      <c r="BB326" s="5">
        <v>0</v>
      </c>
      <c r="BC326" s="5">
        <v>0</v>
      </c>
      <c r="BD326" s="5">
        <v>0</v>
      </c>
      <c r="BE326" s="5">
        <v>0</v>
      </c>
      <c r="BF326" s="5">
        <v>0</v>
      </c>
      <c r="BG326" s="5">
        <v>0</v>
      </c>
      <c r="BH326" s="5">
        <v>0</v>
      </c>
      <c r="BI326" s="5">
        <v>0</v>
      </c>
      <c r="BJ326" s="5">
        <v>0</v>
      </c>
      <c r="BK326" s="5">
        <v>0</v>
      </c>
      <c r="BL326" s="5">
        <v>0</v>
      </c>
      <c r="BM326" s="5">
        <v>0</v>
      </c>
      <c r="BN326" s="5">
        <v>0</v>
      </c>
      <c r="BO326" s="5">
        <f>-BQ258*$C$242/2+BQ256*$C$242</f>
        <v>1.5894571940104168E-2</v>
      </c>
      <c r="BP326" s="5">
        <f>BQ256*$C$242/2</f>
        <v>7.825020032051282E-3</v>
      </c>
      <c r="BQ326" s="5">
        <f>-2*BQ256*$C$242+BQ256*$C$246</f>
        <v>-3.1231539814677394E-2</v>
      </c>
      <c r="BR326" s="5">
        <f>-BQ258*$C$242</f>
        <v>4.8906375200320513E-4</v>
      </c>
      <c r="BS326" s="5">
        <f>BQ258*$C$242/2+BQ256*$C$242</f>
        <v>1.5405508188100962E-2</v>
      </c>
      <c r="BT326" s="5">
        <f>-BQ256*$C$242/2</f>
        <v>-7.825020032051282E-3</v>
      </c>
    </row>
    <row r="327" spans="2:72" x14ac:dyDescent="0.25">
      <c r="B327" s="1" t="s">
        <v>151</v>
      </c>
      <c r="C327" s="5">
        <v>0</v>
      </c>
      <c r="D327" s="5">
        <v>0</v>
      </c>
      <c r="E327" s="5">
        <v>0</v>
      </c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5">
        <v>0</v>
      </c>
      <c r="AD327" s="5">
        <v>0</v>
      </c>
      <c r="AE327" s="5">
        <v>0</v>
      </c>
      <c r="AF327" s="5">
        <v>0</v>
      </c>
      <c r="AG327" s="5">
        <v>0</v>
      </c>
      <c r="AH327" s="5">
        <v>0</v>
      </c>
      <c r="AI327" s="5">
        <v>0</v>
      </c>
      <c r="AJ327" s="5">
        <v>0</v>
      </c>
      <c r="AK327" s="5">
        <v>0</v>
      </c>
      <c r="AL327" s="5">
        <v>0</v>
      </c>
      <c r="AM327" s="5">
        <v>0</v>
      </c>
      <c r="AN327" s="5">
        <v>0</v>
      </c>
      <c r="AO327" s="5">
        <v>0</v>
      </c>
      <c r="AP327" s="5">
        <v>0</v>
      </c>
      <c r="AQ327" s="5">
        <v>0</v>
      </c>
      <c r="AR327" s="5">
        <v>0</v>
      </c>
      <c r="AS327" s="5">
        <v>0</v>
      </c>
      <c r="AT327" s="5">
        <v>0</v>
      </c>
      <c r="AU327" s="5">
        <v>0</v>
      </c>
      <c r="AV327" s="5">
        <v>0</v>
      </c>
      <c r="AW327" s="5">
        <v>0</v>
      </c>
      <c r="AX327" s="5">
        <v>0</v>
      </c>
      <c r="AY327" s="5">
        <v>0</v>
      </c>
      <c r="AZ327" s="5">
        <v>0</v>
      </c>
      <c r="BA327" s="5">
        <v>0</v>
      </c>
      <c r="BB327" s="5">
        <v>0</v>
      </c>
      <c r="BC327" s="5">
        <v>0</v>
      </c>
      <c r="BD327" s="5">
        <v>0</v>
      </c>
      <c r="BE327" s="5">
        <v>0</v>
      </c>
      <c r="BF327" s="5">
        <v>0</v>
      </c>
      <c r="BG327" s="5">
        <v>0</v>
      </c>
      <c r="BH327" s="5">
        <v>0</v>
      </c>
      <c r="BI327" s="5">
        <v>0</v>
      </c>
      <c r="BJ327" s="5">
        <v>0</v>
      </c>
      <c r="BK327" s="5">
        <v>0</v>
      </c>
      <c r="BL327" s="5">
        <v>0</v>
      </c>
      <c r="BM327" s="5">
        <v>0</v>
      </c>
      <c r="BN327" s="5">
        <v>0</v>
      </c>
      <c r="BO327" s="5">
        <f>-BQ256*$C$242/2</f>
        <v>-7.825020032051282E-3</v>
      </c>
      <c r="BP327" s="5">
        <f>BQ252-BQ254/2</f>
        <v>0.130859375</v>
      </c>
      <c r="BQ327" s="5">
        <v>0</v>
      </c>
      <c r="BR327" s="5">
        <f>-2*BQ252-BQ256*$C$242+$C$240*BQ252*$E$246</f>
        <v>-0.26547457686147158</v>
      </c>
      <c r="BS327" s="5">
        <f>BQ256*$C$242/2</f>
        <v>7.825020032051282E-3</v>
      </c>
      <c r="BT327" s="5">
        <f>BQ252+BQ254/2</f>
        <v>0.119140625</v>
      </c>
    </row>
    <row r="328" spans="2:72" x14ac:dyDescent="0.25">
      <c r="B328" s="1" t="s">
        <v>15</v>
      </c>
      <c r="C328" s="5">
        <v>0</v>
      </c>
      <c r="D328" s="5">
        <v>0</v>
      </c>
      <c r="E328" s="5">
        <v>1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5">
        <v>0</v>
      </c>
      <c r="AD328" s="5">
        <v>0</v>
      </c>
      <c r="AE328" s="5">
        <v>0</v>
      </c>
      <c r="AF328" s="5">
        <v>0</v>
      </c>
      <c r="AG328" s="5">
        <v>0</v>
      </c>
      <c r="AH328" s="5">
        <v>0</v>
      </c>
      <c r="AI328" s="5">
        <v>0</v>
      </c>
      <c r="AJ328" s="5">
        <v>0</v>
      </c>
      <c r="AK328" s="5">
        <v>0</v>
      </c>
      <c r="AL328" s="5">
        <v>0</v>
      </c>
      <c r="AM328" s="5">
        <v>0</v>
      </c>
      <c r="AN328" s="5">
        <v>0</v>
      </c>
      <c r="AO328" s="5">
        <v>0</v>
      </c>
      <c r="AP328" s="5">
        <v>0</v>
      </c>
      <c r="AQ328" s="5">
        <v>0</v>
      </c>
      <c r="AR328" s="5">
        <v>0</v>
      </c>
      <c r="AS328" s="5">
        <v>0</v>
      </c>
      <c r="AT328" s="5">
        <v>0</v>
      </c>
      <c r="AU328" s="5">
        <v>0</v>
      </c>
      <c r="AV328" s="5">
        <v>0</v>
      </c>
      <c r="AW328" s="5">
        <v>0</v>
      </c>
      <c r="AX328" s="5">
        <v>0</v>
      </c>
      <c r="AY328" s="5">
        <v>0</v>
      </c>
      <c r="AZ328" s="5">
        <v>0</v>
      </c>
      <c r="BA328" s="5">
        <v>0</v>
      </c>
      <c r="BB328" s="5">
        <v>0</v>
      </c>
      <c r="BC328" s="5">
        <v>0</v>
      </c>
      <c r="BD328" s="5">
        <v>0</v>
      </c>
      <c r="BE328" s="5">
        <v>0</v>
      </c>
      <c r="BF328" s="5">
        <v>0</v>
      </c>
      <c r="BG328" s="5">
        <v>0</v>
      </c>
      <c r="BH328" s="5">
        <v>0</v>
      </c>
      <c r="BI328" s="5">
        <v>0</v>
      </c>
      <c r="BJ328" s="5">
        <v>0</v>
      </c>
      <c r="BK328" s="5">
        <v>0</v>
      </c>
      <c r="BL328" s="5">
        <v>0</v>
      </c>
      <c r="BM328" s="5">
        <v>0</v>
      </c>
      <c r="BN328" s="5">
        <v>0</v>
      </c>
      <c r="BO328" s="5">
        <v>0</v>
      </c>
      <c r="BP328" s="5">
        <v>0</v>
      </c>
      <c r="BQ328" s="5">
        <v>0</v>
      </c>
      <c r="BR328" s="5">
        <v>0</v>
      </c>
      <c r="BS328" s="5">
        <v>0</v>
      </c>
      <c r="BT328" s="5">
        <v>0</v>
      </c>
    </row>
    <row r="329" spans="2:72" x14ac:dyDescent="0.25">
      <c r="B329" s="1" t="s">
        <v>16</v>
      </c>
      <c r="C329" s="5">
        <v>0</v>
      </c>
      <c r="D329" s="5">
        <v>0</v>
      </c>
      <c r="E329" s="5">
        <v>0</v>
      </c>
      <c r="F329" s="5">
        <v>1</v>
      </c>
      <c r="G329" s="5">
        <v>0</v>
      </c>
      <c r="H329" s="5">
        <v>0</v>
      </c>
      <c r="I329" s="5">
        <v>0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5">
        <v>0</v>
      </c>
      <c r="AD329" s="5">
        <v>0</v>
      </c>
      <c r="AE329" s="5">
        <v>0</v>
      </c>
      <c r="AF329" s="5">
        <v>0</v>
      </c>
      <c r="AG329" s="5">
        <v>0</v>
      </c>
      <c r="AH329" s="5">
        <v>0</v>
      </c>
      <c r="AI329" s="5">
        <v>0</v>
      </c>
      <c r="AJ329" s="5">
        <v>0</v>
      </c>
      <c r="AK329" s="5">
        <v>0</v>
      </c>
      <c r="AL329" s="5">
        <v>0</v>
      </c>
      <c r="AM329" s="5">
        <v>0</v>
      </c>
      <c r="AN329" s="5">
        <v>0</v>
      </c>
      <c r="AO329" s="5">
        <v>0</v>
      </c>
      <c r="AP329" s="5">
        <v>0</v>
      </c>
      <c r="AQ329" s="5">
        <v>0</v>
      </c>
      <c r="AR329" s="5">
        <v>0</v>
      </c>
      <c r="AS329" s="5">
        <v>0</v>
      </c>
      <c r="AT329" s="5">
        <v>0</v>
      </c>
      <c r="AU329" s="5">
        <v>0</v>
      </c>
      <c r="AV329" s="5">
        <v>0</v>
      </c>
      <c r="AW329" s="5">
        <v>0</v>
      </c>
      <c r="AX329" s="5">
        <v>0</v>
      </c>
      <c r="AY329" s="5">
        <v>0</v>
      </c>
      <c r="AZ329" s="5">
        <v>0</v>
      </c>
      <c r="BA329" s="5">
        <v>0</v>
      </c>
      <c r="BB329" s="5">
        <v>0</v>
      </c>
      <c r="BC329" s="5">
        <v>0</v>
      </c>
      <c r="BD329" s="5">
        <v>0</v>
      </c>
      <c r="BE329" s="5">
        <v>0</v>
      </c>
      <c r="BF329" s="5">
        <v>0</v>
      </c>
      <c r="BG329" s="5">
        <v>0</v>
      </c>
      <c r="BH329" s="5">
        <v>0</v>
      </c>
      <c r="BI329" s="5">
        <v>0</v>
      </c>
      <c r="BJ329" s="5">
        <v>0</v>
      </c>
      <c r="BK329" s="5">
        <v>0</v>
      </c>
      <c r="BL329" s="5">
        <v>0</v>
      </c>
      <c r="BM329" s="5">
        <v>0</v>
      </c>
      <c r="BN329" s="5">
        <v>0</v>
      </c>
      <c r="BO329" s="5">
        <v>0</v>
      </c>
      <c r="BP329" s="5">
        <v>0</v>
      </c>
      <c r="BQ329" s="5">
        <v>0</v>
      </c>
      <c r="BR329" s="5">
        <v>0</v>
      </c>
      <c r="BS329" s="5">
        <v>0</v>
      </c>
      <c r="BT329" s="5">
        <v>0</v>
      </c>
    </row>
    <row r="330" spans="2:72" x14ac:dyDescent="0.25">
      <c r="B330" s="1" t="s">
        <v>152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5">
        <v>0</v>
      </c>
      <c r="AD330" s="5">
        <v>0</v>
      </c>
      <c r="AE330" s="5">
        <v>0</v>
      </c>
      <c r="AF330" s="5">
        <v>0</v>
      </c>
      <c r="AG330" s="5">
        <v>0</v>
      </c>
      <c r="AH330" s="5">
        <v>0</v>
      </c>
      <c r="AI330" s="5">
        <v>0</v>
      </c>
      <c r="AJ330" s="5">
        <v>0</v>
      </c>
      <c r="AK330" s="5">
        <v>0</v>
      </c>
      <c r="AL330" s="5">
        <v>0</v>
      </c>
      <c r="AM330" s="5">
        <v>0</v>
      </c>
      <c r="AN330" s="5">
        <v>0</v>
      </c>
      <c r="AO330" s="5">
        <v>0</v>
      </c>
      <c r="AP330" s="5">
        <v>0</v>
      </c>
      <c r="AQ330" s="5">
        <v>0</v>
      </c>
      <c r="AR330" s="5">
        <v>0</v>
      </c>
      <c r="AS330" s="5">
        <v>0</v>
      </c>
      <c r="AT330" s="5">
        <v>0</v>
      </c>
      <c r="AU330" s="5">
        <v>0</v>
      </c>
      <c r="AV330" s="5">
        <v>0</v>
      </c>
      <c r="AW330" s="5">
        <v>0</v>
      </c>
      <c r="AX330" s="5">
        <v>0</v>
      </c>
      <c r="AY330" s="5">
        <v>0</v>
      </c>
      <c r="AZ330" s="5">
        <v>0</v>
      </c>
      <c r="BA330" s="5">
        <v>0</v>
      </c>
      <c r="BB330" s="5">
        <v>0</v>
      </c>
      <c r="BC330" s="5">
        <v>0</v>
      </c>
      <c r="BD330" s="5">
        <v>0</v>
      </c>
      <c r="BE330" s="5">
        <v>0</v>
      </c>
      <c r="BF330" s="5">
        <v>0</v>
      </c>
      <c r="BG330" s="5">
        <v>0</v>
      </c>
      <c r="BH330" s="5">
        <v>0</v>
      </c>
      <c r="BI330" s="5">
        <v>0</v>
      </c>
      <c r="BJ330" s="5">
        <v>0</v>
      </c>
      <c r="BK330" s="5">
        <v>0</v>
      </c>
      <c r="BL330" s="5">
        <v>0</v>
      </c>
      <c r="BM330" s="5">
        <v>0</v>
      </c>
      <c r="BN330" s="5">
        <v>0</v>
      </c>
      <c r="BO330" s="5">
        <v>0</v>
      </c>
      <c r="BP330" s="5">
        <v>0</v>
      </c>
      <c r="BQ330" s="5">
        <v>1</v>
      </c>
      <c r="BR330" s="5">
        <v>0</v>
      </c>
      <c r="BS330" s="5">
        <v>0</v>
      </c>
      <c r="BT330" s="5">
        <v>0</v>
      </c>
    </row>
    <row r="331" spans="2:72" x14ac:dyDescent="0.25">
      <c r="B331" s="1" t="s">
        <v>153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5">
        <v>0</v>
      </c>
      <c r="AD331" s="5">
        <v>0</v>
      </c>
      <c r="AE331" s="5">
        <v>0</v>
      </c>
      <c r="AF331" s="5">
        <v>0</v>
      </c>
      <c r="AG331" s="5">
        <v>0</v>
      </c>
      <c r="AH331" s="5">
        <v>0</v>
      </c>
      <c r="AI331" s="5">
        <v>0</v>
      </c>
      <c r="AJ331" s="5">
        <v>0</v>
      </c>
      <c r="AK331" s="5">
        <v>0</v>
      </c>
      <c r="AL331" s="5">
        <v>0</v>
      </c>
      <c r="AM331" s="5">
        <v>0</v>
      </c>
      <c r="AN331" s="5">
        <v>0</v>
      </c>
      <c r="AO331" s="5">
        <v>0</v>
      </c>
      <c r="AP331" s="5">
        <v>0</v>
      </c>
      <c r="AQ331" s="5">
        <v>0</v>
      </c>
      <c r="AR331" s="5">
        <v>0</v>
      </c>
      <c r="AS331" s="5">
        <v>0</v>
      </c>
      <c r="AT331" s="5">
        <v>0</v>
      </c>
      <c r="AU331" s="5">
        <v>0</v>
      </c>
      <c r="AV331" s="5">
        <v>0</v>
      </c>
      <c r="AW331" s="5">
        <v>0</v>
      </c>
      <c r="AX331" s="5">
        <v>0</v>
      </c>
      <c r="AY331" s="5">
        <v>0</v>
      </c>
      <c r="AZ331" s="5">
        <v>0</v>
      </c>
      <c r="BA331" s="5">
        <v>0</v>
      </c>
      <c r="BB331" s="5">
        <v>0</v>
      </c>
      <c r="BC331" s="5">
        <v>0</v>
      </c>
      <c r="BD331" s="5">
        <v>0</v>
      </c>
      <c r="BE331" s="5">
        <v>0</v>
      </c>
      <c r="BF331" s="5">
        <v>0</v>
      </c>
      <c r="BG331" s="5">
        <v>0</v>
      </c>
      <c r="BH331" s="5">
        <v>0</v>
      </c>
      <c r="BI331" s="5">
        <v>0</v>
      </c>
      <c r="BJ331" s="5">
        <v>0</v>
      </c>
      <c r="BK331" s="5">
        <v>0</v>
      </c>
      <c r="BL331" s="5">
        <v>0</v>
      </c>
      <c r="BM331" s="5">
        <v>0</v>
      </c>
      <c r="BN331" s="5">
        <v>0</v>
      </c>
      <c r="BO331" s="5">
        <v>0</v>
      </c>
      <c r="BP331" s="5">
        <v>0</v>
      </c>
      <c r="BQ331" s="5">
        <v>0</v>
      </c>
      <c r="BR331" s="5">
        <v>1</v>
      </c>
      <c r="BS331" s="5">
        <v>0</v>
      </c>
      <c r="BT331" s="5">
        <v>0</v>
      </c>
    </row>
    <row r="337" spans="1:12" ht="18.75" x14ac:dyDescent="0.25">
      <c r="B337" s="13" t="s">
        <v>197</v>
      </c>
    </row>
    <row r="338" spans="1:12" ht="18.75" x14ac:dyDescent="0.25">
      <c r="C338" s="2" t="s">
        <v>202</v>
      </c>
      <c r="D338" s="14"/>
      <c r="E338" s="15"/>
    </row>
    <row r="339" spans="1:12" x14ac:dyDescent="0.25">
      <c r="C339" s="23"/>
      <c r="D339" s="14"/>
      <c r="E339" s="15"/>
    </row>
    <row r="340" spans="1:12" x14ac:dyDescent="0.25">
      <c r="C340" s="16"/>
      <c r="D340" s="14"/>
    </row>
    <row r="341" spans="1:12" x14ac:dyDescent="0.25">
      <c r="B341" s="4" t="s">
        <v>59</v>
      </c>
      <c r="C341" s="6">
        <v>40</v>
      </c>
    </row>
    <row r="342" spans="1:12" x14ac:dyDescent="0.25">
      <c r="B342" s="9"/>
      <c r="C342" s="8">
        <f>1/C341</f>
        <v>2.5000000000000001E-2</v>
      </c>
    </row>
    <row r="343" spans="1:12" x14ac:dyDescent="0.25">
      <c r="B343" s="3"/>
    </row>
    <row r="344" spans="1:12" x14ac:dyDescent="0.25">
      <c r="C344" s="18">
        <f>C22</f>
        <v>3.1200000000000002E-2</v>
      </c>
    </row>
    <row r="345" spans="1:12" ht="20.25" x14ac:dyDescent="0.35">
      <c r="B345" s="19" t="s">
        <v>203</v>
      </c>
      <c r="C345" s="18">
        <f>C23</f>
        <v>0.01</v>
      </c>
    </row>
    <row r="347" spans="1:12" x14ac:dyDescent="0.25">
      <c r="C347" s="12">
        <f>C342*C342/C344</f>
        <v>2.0032051282051284E-2</v>
      </c>
    </row>
    <row r="348" spans="1:12" x14ac:dyDescent="0.25">
      <c r="C348" s="4"/>
    </row>
    <row r="349" spans="1:12" x14ac:dyDescent="0.25">
      <c r="A349" s="15"/>
      <c r="C349" s="20">
        <v>11.96567040314363</v>
      </c>
      <c r="G349" s="17" t="s">
        <v>114</v>
      </c>
      <c r="H349" s="1">
        <f>1E+90*MDETERM(C367:CJ452)</f>
        <v>-3.4797395941154941E-7</v>
      </c>
    </row>
    <row r="350" spans="1:12" x14ac:dyDescent="0.25">
      <c r="C350" s="4"/>
      <c r="F350" s="21" t="s">
        <v>189</v>
      </c>
      <c r="G350" s="21" t="s">
        <v>190</v>
      </c>
      <c r="H350" s="21" t="s">
        <v>115</v>
      </c>
      <c r="I350" s="21" t="s">
        <v>116</v>
      </c>
      <c r="J350" s="21" t="s">
        <v>119</v>
      </c>
      <c r="K350" s="21" t="s">
        <v>154</v>
      </c>
      <c r="L350" s="21">
        <v>41</v>
      </c>
    </row>
    <row r="351" spans="1:12" x14ac:dyDescent="0.25">
      <c r="B351" s="7"/>
      <c r="C351" s="20">
        <f>C342*C342*C342*C342*C349*C349</f>
        <v>5.5928620389323237E-5</v>
      </c>
      <c r="E351" s="20">
        <f>C342*C342*C349*C349</f>
        <v>8.9485792622917171E-2</v>
      </c>
      <c r="F351" s="21" t="s">
        <v>195</v>
      </c>
      <c r="G351" s="22" t="s">
        <v>196</v>
      </c>
      <c r="H351" s="5">
        <v>12.835618324850682</v>
      </c>
      <c r="I351" s="5">
        <v>12.178108691066429</v>
      </c>
      <c r="J351" s="5">
        <v>12.039245832364143</v>
      </c>
      <c r="K351" s="5">
        <v>11.989139068144716</v>
      </c>
      <c r="L351" s="5">
        <v>11.96567040314363</v>
      </c>
    </row>
    <row r="352" spans="1:12" x14ac:dyDescent="0.25">
      <c r="B352" s="7"/>
      <c r="C352" s="4"/>
      <c r="D352" s="3"/>
      <c r="E352" s="8"/>
    </row>
    <row r="353" spans="2:88" x14ac:dyDescent="0.25">
      <c r="B353" s="7"/>
      <c r="C353" s="7">
        <f>C31</f>
        <v>0.5</v>
      </c>
      <c r="D353" s="3"/>
      <c r="E353" s="8"/>
    </row>
    <row r="354" spans="2:88" x14ac:dyDescent="0.25">
      <c r="D354" s="16" t="s">
        <v>60</v>
      </c>
      <c r="E354" s="21">
        <v>1</v>
      </c>
      <c r="F354" s="21"/>
      <c r="G354" s="21">
        <v>2</v>
      </c>
      <c r="H354" s="21"/>
      <c r="I354" s="21">
        <v>3</v>
      </c>
      <c r="J354" s="21"/>
      <c r="K354" s="21">
        <v>4</v>
      </c>
      <c r="L354" s="21"/>
      <c r="M354" s="21">
        <v>5</v>
      </c>
      <c r="N354" s="21"/>
      <c r="O354" s="21">
        <v>6</v>
      </c>
      <c r="P354" s="21"/>
      <c r="Q354" s="21">
        <v>7</v>
      </c>
      <c r="R354" s="21"/>
      <c r="S354" s="21">
        <v>8</v>
      </c>
      <c r="T354" s="21"/>
      <c r="U354" s="21">
        <v>9</v>
      </c>
      <c r="W354" s="21">
        <v>10</v>
      </c>
      <c r="X354" s="21"/>
      <c r="Y354" s="21">
        <v>11</v>
      </c>
      <c r="Z354" s="21"/>
      <c r="AA354" s="21">
        <v>12</v>
      </c>
      <c r="AB354" s="21"/>
      <c r="AC354" s="21">
        <v>13</v>
      </c>
      <c r="AD354" s="21"/>
      <c r="AE354" s="21">
        <v>14</v>
      </c>
      <c r="AF354" s="21"/>
      <c r="AG354" s="21">
        <v>15</v>
      </c>
      <c r="AH354" s="21"/>
      <c r="AI354" s="21">
        <v>16</v>
      </c>
      <c r="AJ354" s="21"/>
      <c r="AK354" s="21">
        <v>17</v>
      </c>
      <c r="AL354" s="21"/>
      <c r="AM354" s="21">
        <v>18</v>
      </c>
      <c r="AN354" s="21"/>
      <c r="AO354" s="21">
        <v>19</v>
      </c>
      <c r="AP354" s="21"/>
      <c r="AQ354" s="21">
        <v>20</v>
      </c>
      <c r="AR354" s="21"/>
      <c r="AS354" s="21">
        <v>21</v>
      </c>
      <c r="AT354" s="21"/>
      <c r="AU354" s="21">
        <v>22</v>
      </c>
      <c r="AV354" s="21"/>
      <c r="AW354" s="21">
        <v>23</v>
      </c>
      <c r="AX354" s="21"/>
      <c r="AY354" s="21">
        <v>24</v>
      </c>
      <c r="AZ354" s="21"/>
      <c r="BA354" s="21">
        <v>25</v>
      </c>
      <c r="BB354" s="21"/>
      <c r="BC354" s="21">
        <v>26</v>
      </c>
      <c r="BE354" s="21">
        <v>27</v>
      </c>
      <c r="BF354" s="21"/>
      <c r="BG354" s="21">
        <v>28</v>
      </c>
      <c r="BH354" s="21"/>
      <c r="BI354" s="21">
        <v>29</v>
      </c>
      <c r="BJ354" s="21"/>
      <c r="BK354" s="21">
        <v>30</v>
      </c>
      <c r="BL354" s="21"/>
      <c r="BM354" s="21">
        <v>31</v>
      </c>
      <c r="BN354" s="21"/>
      <c r="BO354" s="21">
        <v>32</v>
      </c>
      <c r="BP354" s="21"/>
      <c r="BQ354" s="21">
        <v>33</v>
      </c>
      <c r="BS354" s="21">
        <v>34</v>
      </c>
      <c r="BT354" s="21"/>
      <c r="BU354" s="21">
        <v>35</v>
      </c>
      <c r="BV354" s="21"/>
      <c r="BW354" s="21">
        <v>36</v>
      </c>
      <c r="BX354" s="21"/>
      <c r="BY354" s="21">
        <v>37</v>
      </c>
      <c r="BZ354" s="21"/>
      <c r="CA354" s="21">
        <v>38</v>
      </c>
      <c r="CB354" s="21"/>
      <c r="CC354" s="21">
        <v>39</v>
      </c>
      <c r="CD354" s="21"/>
      <c r="CE354" s="21">
        <v>40</v>
      </c>
      <c r="CF354" s="21"/>
      <c r="CG354" s="21">
        <v>41</v>
      </c>
    </row>
    <row r="355" spans="2:88" x14ac:dyDescent="0.25">
      <c r="E355" s="5">
        <v>0</v>
      </c>
      <c r="F355" s="5"/>
      <c r="G355" s="5">
        <f>1/C341</f>
        <v>2.5000000000000001E-2</v>
      </c>
      <c r="H355" s="5"/>
      <c r="I355" s="5">
        <f>2/C341</f>
        <v>0.05</v>
      </c>
      <c r="J355" s="5"/>
      <c r="K355" s="5">
        <f>3/C341</f>
        <v>7.4999999999999997E-2</v>
      </c>
      <c r="L355" s="5"/>
      <c r="M355" s="5">
        <f>4/C341</f>
        <v>0.1</v>
      </c>
      <c r="N355" s="5"/>
      <c r="O355" s="5">
        <f>5/C341</f>
        <v>0.125</v>
      </c>
      <c r="P355" s="5"/>
      <c r="Q355" s="5">
        <f>6/C341</f>
        <v>0.15</v>
      </c>
      <c r="R355" s="5"/>
      <c r="S355" s="5">
        <f>7/C341</f>
        <v>0.17499999999999999</v>
      </c>
      <c r="T355" s="5"/>
      <c r="U355" s="5">
        <f>8/C341</f>
        <v>0.2</v>
      </c>
      <c r="W355" s="5">
        <f>9/C341</f>
        <v>0.22500000000000001</v>
      </c>
      <c r="X355" s="5"/>
      <c r="Y355" s="5">
        <f>10/C341</f>
        <v>0.25</v>
      </c>
      <c r="Z355" s="5"/>
      <c r="AA355" s="5">
        <f>11/C341</f>
        <v>0.27500000000000002</v>
      </c>
      <c r="AB355" s="5"/>
      <c r="AC355" s="5">
        <f>12/C341</f>
        <v>0.3</v>
      </c>
      <c r="AD355" s="5"/>
      <c r="AE355" s="5">
        <f>13/C341</f>
        <v>0.32500000000000001</v>
      </c>
      <c r="AF355" s="5"/>
      <c r="AG355" s="5">
        <f>14/C341</f>
        <v>0.35</v>
      </c>
      <c r="AH355" s="5"/>
      <c r="AI355" s="5">
        <f>15/C341</f>
        <v>0.375</v>
      </c>
      <c r="AJ355" s="5"/>
      <c r="AK355" s="5">
        <f>16/C341</f>
        <v>0.4</v>
      </c>
      <c r="AL355" s="5"/>
      <c r="AM355" s="5">
        <f>17/C341</f>
        <v>0.42499999999999999</v>
      </c>
      <c r="AO355" s="5">
        <f>18/C341</f>
        <v>0.45</v>
      </c>
      <c r="AP355" s="5"/>
      <c r="AQ355" s="5">
        <f>19/C341</f>
        <v>0.47499999999999998</v>
      </c>
      <c r="AR355" s="5"/>
      <c r="AS355" s="5">
        <f>20/C341</f>
        <v>0.5</v>
      </c>
      <c r="AT355" s="5"/>
      <c r="AU355" s="5">
        <f>21/C341</f>
        <v>0.52500000000000002</v>
      </c>
      <c r="AV355" s="5"/>
      <c r="AW355" s="5">
        <f>22/C341</f>
        <v>0.55000000000000004</v>
      </c>
      <c r="AX355" s="5"/>
      <c r="AY355" s="5">
        <f>23/C341</f>
        <v>0.57499999999999996</v>
      </c>
      <c r="AZ355" s="5"/>
      <c r="BA355" s="5">
        <f>24/C341</f>
        <v>0.6</v>
      </c>
      <c r="BC355" s="5">
        <f>25/C341</f>
        <v>0.625</v>
      </c>
      <c r="BD355" s="5"/>
      <c r="BE355" s="5">
        <f>26/C341</f>
        <v>0.65</v>
      </c>
      <c r="BF355" s="5"/>
      <c r="BG355" s="5">
        <f>27/C341</f>
        <v>0.67500000000000004</v>
      </c>
      <c r="BH355" s="5"/>
      <c r="BI355" s="5">
        <f>28/C341</f>
        <v>0.7</v>
      </c>
      <c r="BJ355" s="5"/>
      <c r="BK355" s="5">
        <f>29/C341</f>
        <v>0.72499999999999998</v>
      </c>
      <c r="BL355" s="5"/>
      <c r="BM355" s="5">
        <f>30/C341</f>
        <v>0.75</v>
      </c>
      <c r="BN355" s="5"/>
      <c r="BO355" s="5">
        <f>31/C341</f>
        <v>0.77500000000000002</v>
      </c>
      <c r="BP355" s="5"/>
      <c r="BQ355" s="5">
        <f>32/C341</f>
        <v>0.8</v>
      </c>
      <c r="BS355" s="5">
        <f>33/C341</f>
        <v>0.82499999999999996</v>
      </c>
      <c r="BT355" s="5"/>
      <c r="BU355" s="5">
        <f>34/C341</f>
        <v>0.85</v>
      </c>
      <c r="BV355" s="5"/>
      <c r="BW355" s="5">
        <f>35/C341</f>
        <v>0.875</v>
      </c>
      <c r="BX355" s="5"/>
      <c r="BY355" s="5">
        <f>36/C341</f>
        <v>0.9</v>
      </c>
      <c r="BZ355" s="5"/>
      <c r="CA355" s="5">
        <f>37/C341</f>
        <v>0.92500000000000004</v>
      </c>
      <c r="CB355" s="5"/>
      <c r="CC355" s="5">
        <f>38/C341</f>
        <v>0.95</v>
      </c>
      <c r="CD355" s="5"/>
      <c r="CE355" s="5">
        <f>39/C341</f>
        <v>0.97499999999999998</v>
      </c>
      <c r="CF355" s="5"/>
      <c r="CG355" s="5">
        <f>40/C341</f>
        <v>1</v>
      </c>
    </row>
    <row r="356" spans="2:88" x14ac:dyDescent="0.25">
      <c r="W356" s="5"/>
    </row>
    <row r="357" spans="2:88" x14ac:dyDescent="0.25">
      <c r="E357" s="5">
        <f>POWER(1-$C$353*E355,3)</f>
        <v>1</v>
      </c>
      <c r="F357" s="11"/>
      <c r="G357" s="5">
        <f>POWER(1-$C$353*G355,3)</f>
        <v>0.96296679687500009</v>
      </c>
      <c r="H357" s="11"/>
      <c r="I357" s="5">
        <f>POWER(1-$C$353*I355,3)</f>
        <v>0.92685937499999993</v>
      </c>
      <c r="J357" s="11"/>
      <c r="K357" s="5">
        <f>POWER(1-$C$353*K355,3)</f>
        <v>0.89166601562500014</v>
      </c>
      <c r="L357" s="11"/>
      <c r="M357" s="5">
        <f>POWER(1-$C$353*M355,3)</f>
        <v>0.85737499999999989</v>
      </c>
      <c r="N357" s="11"/>
      <c r="O357" s="5">
        <f>POWER(1-$C$353*O355,3)</f>
        <v>0.823974609375</v>
      </c>
      <c r="P357" s="11"/>
      <c r="Q357" s="5">
        <f>POWER(1-$C$353*Q355,3)</f>
        <v>0.79145312500000009</v>
      </c>
      <c r="R357" s="11"/>
      <c r="S357" s="5">
        <f>POWER(1-$C$353*S355,3)</f>
        <v>0.75979882812499999</v>
      </c>
      <c r="T357" s="11"/>
      <c r="U357" s="5">
        <f>POWER(1-$C$353*U355,3)</f>
        <v>0.72900000000000009</v>
      </c>
      <c r="W357" s="5">
        <f>POWER(1-$C$353*W355,3)</f>
        <v>0.69904492187499989</v>
      </c>
      <c r="Y357" s="5">
        <f>POWER(1-$C$353*Y355,3)</f>
        <v>0.669921875</v>
      </c>
      <c r="AA357" s="5">
        <f>POWER(1-$C$353*AA355,3)</f>
        <v>0.64161914062500014</v>
      </c>
      <c r="AC357" s="5">
        <f>POWER(1-$C$353*AC355,3)</f>
        <v>0.61412499999999992</v>
      </c>
      <c r="AE357" s="5">
        <f>POWER(1-$C$353*AE355,3)</f>
        <v>0.58742773437500007</v>
      </c>
      <c r="AG357" s="5">
        <f>POWER(1-$C$353*AG355,3)</f>
        <v>0.56151562499999996</v>
      </c>
      <c r="AI357" s="5">
        <f>POWER(1-$C$353*AI355,3)</f>
        <v>0.536376953125</v>
      </c>
      <c r="AK357" s="5">
        <f>POWER(1-$C$353*AK355,3)</f>
        <v>0.51200000000000012</v>
      </c>
      <c r="AM357" s="5">
        <f>POWER(1-$C$353*AM355,3)</f>
        <v>0.48837304687499994</v>
      </c>
      <c r="AO357" s="5">
        <f>POWER(1-$C$353*AO355,3)</f>
        <v>0.46548437500000006</v>
      </c>
      <c r="AQ357" s="5">
        <f>POWER(1-$C$353*AQ355,3)</f>
        <v>0.44332226562499988</v>
      </c>
      <c r="AS357" s="5">
        <f>POWER(1-$C$353*AS355,3)</f>
        <v>0.421875</v>
      </c>
      <c r="AU357" s="5">
        <f>POWER(1-$C$353*AU355,3)</f>
        <v>0.40113085937500004</v>
      </c>
      <c r="AW357" s="5">
        <f>POWER(1-$C$353*AW355,3)</f>
        <v>0.38107812499999999</v>
      </c>
      <c r="AY357" s="5">
        <f>POWER(1-$C$353*AY355,3)</f>
        <v>0.36170507812500002</v>
      </c>
      <c r="BA357" s="5">
        <f>POWER(1-$C$353*BA355,3)</f>
        <v>0.34299999999999992</v>
      </c>
      <c r="BC357" s="5">
        <f>POWER(1-$C$353*BC355,3)</f>
        <v>0.324951171875</v>
      </c>
      <c r="BE357" s="5">
        <f>POWER(1-$C$353*BE355,3)</f>
        <v>0.30754687500000005</v>
      </c>
      <c r="BG357" s="5">
        <f>POWER(1-$C$353*BG355,3)</f>
        <v>0.29077539062499996</v>
      </c>
      <c r="BI357" s="5">
        <f>POWER(1-$C$353*BI355,3)</f>
        <v>0.27462500000000006</v>
      </c>
      <c r="BK357" s="5">
        <f>POWER(1-$C$353*BK355,3)</f>
        <v>0.25908398437499996</v>
      </c>
      <c r="BM357" s="5">
        <f>POWER(1-$C$353*BM355,3)</f>
        <v>0.244140625</v>
      </c>
      <c r="BO357" s="5">
        <f>POWER(1-$C$353*BO355,3)</f>
        <v>0.22978320312500006</v>
      </c>
      <c r="BQ357" s="5">
        <f>POWER(1-$C$353*BQ355,3)</f>
        <v>0.216</v>
      </c>
      <c r="BS357" s="5">
        <f>POWER(1-$C$353*BS355,3)</f>
        <v>0.20277929687500004</v>
      </c>
      <c r="BU357" s="5">
        <f>POWER(1-$C$353*BU355,3)</f>
        <v>0.19010937499999994</v>
      </c>
      <c r="BW357" s="5">
        <f>POWER(1-$C$353*BW355,3)</f>
        <v>0.177978515625</v>
      </c>
      <c r="BY357" s="5">
        <f>POWER(1-$C$353*BY355,3)</f>
        <v>0.16637500000000005</v>
      </c>
      <c r="CA357" s="5">
        <f>POWER(1-$C$353*CA355,3)</f>
        <v>0.15528710937499998</v>
      </c>
      <c r="CC357" s="5">
        <f>POWER(1-$C$353*CC355,3)</f>
        <v>0.14470312500000002</v>
      </c>
      <c r="CE357" s="5">
        <f>POWER(1-$C$353*CE355,3)</f>
        <v>0.13461132812499998</v>
      </c>
      <c r="CG357" s="5">
        <f>POWER(1-$C$353*CG355,3)</f>
        <v>0.125</v>
      </c>
    </row>
    <row r="358" spans="2:88" x14ac:dyDescent="0.25"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21"/>
      <c r="W358" s="5"/>
      <c r="X358" s="21"/>
      <c r="Y358" s="5"/>
      <c r="AA358" s="5"/>
      <c r="AC358" s="5"/>
      <c r="AE358" s="5"/>
      <c r="AG358" s="5"/>
      <c r="AI358" s="5"/>
      <c r="AK358" s="5"/>
      <c r="AM358" s="5"/>
      <c r="AO358" s="5"/>
      <c r="AQ358" s="5"/>
      <c r="AS358" s="5"/>
      <c r="AU358" s="5"/>
      <c r="AW358" s="5"/>
      <c r="AY358" s="5"/>
      <c r="BA358" s="5"/>
      <c r="BC358" s="5"/>
      <c r="BE358" s="5"/>
      <c r="BG358" s="5"/>
      <c r="BI358" s="5"/>
      <c r="BK358" s="5"/>
      <c r="BM358" s="5"/>
      <c r="BO358" s="5"/>
      <c r="BQ358" s="5"/>
      <c r="BS358" s="5"/>
      <c r="BU358" s="5"/>
      <c r="BW358" s="5"/>
      <c r="BY358" s="5"/>
      <c r="CA358" s="5"/>
      <c r="CC358" s="5"/>
      <c r="CE358" s="5"/>
      <c r="CG358" s="5"/>
    </row>
    <row r="359" spans="2:88" x14ac:dyDescent="0.25">
      <c r="E359" s="5">
        <f>-3*$C$342*$C$353*POWER(1-$C$353*E355,2)</f>
        <v>-3.7500000000000006E-2</v>
      </c>
      <c r="F359" s="5"/>
      <c r="G359" s="5">
        <f>-3*$C$342*$C$353*POWER(1-$C$353*G355,2)</f>
        <v>-3.6568359375000005E-2</v>
      </c>
      <c r="H359" s="5"/>
      <c r="I359" s="5">
        <f>-3*$C$342*$C$353*POWER(1-$C$353*I355,2)</f>
        <v>-3.5648437500000005E-2</v>
      </c>
      <c r="J359" s="5"/>
      <c r="K359" s="5">
        <f>-3*$C$342*$C$353*POWER(1-$C$353*K355,2)</f>
        <v>-3.4740234375000012E-2</v>
      </c>
      <c r="L359" s="5"/>
      <c r="M359" s="5">
        <f>-3*$C$342*$C$353*POWER(1-$C$353*M355,2)</f>
        <v>-3.3843750000000006E-2</v>
      </c>
      <c r="N359" s="5"/>
      <c r="O359" s="5">
        <f>-3*$C$342*$C$353*POWER(1-$C$353*O355,2)</f>
        <v>-3.2958984375000007E-2</v>
      </c>
      <c r="P359" s="5"/>
      <c r="Q359" s="5">
        <f>-3*$C$342*$C$353*POWER(1-$C$353*Q355,2)</f>
        <v>-3.2085937500000009E-2</v>
      </c>
      <c r="R359" s="5"/>
      <c r="S359" s="5">
        <f>-3*$C$342*$C$353*POWER(1-$C$353*S355,2)</f>
        <v>-3.1224609375000004E-2</v>
      </c>
      <c r="T359" s="5"/>
      <c r="U359" s="5">
        <f>-3*$C$342*$C$353*POWER(1-$C$353*U355,2)</f>
        <v>-3.0375000000000006E-2</v>
      </c>
      <c r="V359" s="21"/>
      <c r="W359" s="5">
        <f>-3*$C$342*$C$353*POWER(1-$C$353*W355,2)</f>
        <v>-2.9537109375000002E-2</v>
      </c>
      <c r="X359" s="21"/>
      <c r="Y359" s="5">
        <f>-3*$C$342*$C$353*POWER(1-$C$353*Y355,2)</f>
        <v>-2.8710937500000006E-2</v>
      </c>
      <c r="AA359" s="5">
        <f>-3*$C$342*$C$353*POWER(1-$C$353*AA355,2)</f>
        <v>-2.7896484375000009E-2</v>
      </c>
      <c r="AC359" s="5">
        <f>-3*$C$342*$C$353*POWER(1-$C$353*AC355,2)</f>
        <v>-2.709375E-2</v>
      </c>
      <c r="AE359" s="5">
        <f>-3*$C$342*$C$353*POWER(1-$C$353*AE355,2)</f>
        <v>-2.6302734375000004E-2</v>
      </c>
      <c r="AG359" s="5">
        <f>-3*$C$342*$C$353*POWER(1-$C$353*AG355,2)</f>
        <v>-2.5523437499999999E-2</v>
      </c>
      <c r="AI359" s="5">
        <f>-3*$C$342*$C$353*POWER(1-$C$353*AI355,2)</f>
        <v>-2.4755859375000005E-2</v>
      </c>
      <c r="AK359" s="5">
        <f>-3*$C$342*$C$353*POWER(1-$C$353*AK355,2)</f>
        <v>-2.4000000000000007E-2</v>
      </c>
      <c r="AM359" s="5">
        <f>-3*$C$342*$C$353*POWER(1-$C$353*AM355,2)</f>
        <v>-2.3255859375000004E-2</v>
      </c>
      <c r="AO359" s="5">
        <f>-3*$C$342*$C$353*POWER(1-$C$353*AO355,2)</f>
        <v>-2.2523437500000007E-2</v>
      </c>
      <c r="AQ359" s="5">
        <f>-3*$C$342*$C$353*POWER(1-$C$353*AQ355,2)</f>
        <v>-2.1802734375E-2</v>
      </c>
      <c r="AS359" s="5">
        <f>-3*$C$342*$C$353*POWER(1-$C$353*AS355,2)</f>
        <v>-2.1093750000000001E-2</v>
      </c>
      <c r="AU359" s="5">
        <f>-3*$C$342*$C$353*POWER(1-$C$353*AU355,2)</f>
        <v>-2.0396484375000003E-2</v>
      </c>
      <c r="AW359" s="5">
        <f>-3*$C$342*$C$353*POWER(1-$C$353*AW355,2)</f>
        <v>-1.9710937500000004E-2</v>
      </c>
      <c r="AY359" s="5">
        <f>-3*$C$342*$C$353*POWER(1-$C$353*AY355,2)</f>
        <v>-1.9037109375000003E-2</v>
      </c>
      <c r="BA359" s="5">
        <f>-3*$C$342*$C$353*POWER(1-$C$353*BA355,2)</f>
        <v>-1.8374999999999999E-2</v>
      </c>
      <c r="BC359" s="5">
        <f>-3*$C$342*$C$353*POWER(1-$C$353*BC355,2)</f>
        <v>-1.7724609375000002E-2</v>
      </c>
      <c r="BE359" s="5">
        <f>-3*$C$342*$C$353*POWER(1-$C$353*BE355,2)</f>
        <v>-1.7085937500000006E-2</v>
      </c>
      <c r="BG359" s="5">
        <f>-3*$C$342*$C$353*POWER(1-$C$353*BG355,2)</f>
        <v>-1.6458984375000003E-2</v>
      </c>
      <c r="BI359" s="5">
        <f>-3*$C$342*$C$353*POWER(1-$C$353*BI355,2)</f>
        <v>-1.5843750000000004E-2</v>
      </c>
      <c r="BK359" s="5">
        <f>-3*$C$342*$C$353*POWER(1-$C$353*BK355,2)</f>
        <v>-1.5240234375000002E-2</v>
      </c>
      <c r="BM359" s="5">
        <f>-3*$C$342*$C$353*POWER(1-$C$353*BM355,2)</f>
        <v>-1.4648437500000002E-2</v>
      </c>
      <c r="BO359" s="5">
        <f>-3*$C$342*$C$353*POWER(1-$C$353*BO355,2)</f>
        <v>-1.4068359375000006E-2</v>
      </c>
      <c r="BQ359" s="5">
        <f>-3*$C$342*$C$353*POWER(1-$C$353*BQ355,2)</f>
        <v>-1.3500000000000002E-2</v>
      </c>
      <c r="BS359" s="5">
        <f>-3*$C$342*$C$353*POWER(1-$C$353*BS355,2)</f>
        <v>-1.2943359375000005E-2</v>
      </c>
      <c r="BU359" s="5">
        <f>-3*$C$342*$C$353*POWER(1-$C$353*BU355,2)</f>
        <v>-1.23984375E-2</v>
      </c>
      <c r="BW359" s="5">
        <f>-3*$C$342*$C$353*POWER(1-$C$353*BW355,2)</f>
        <v>-1.1865234375000002E-2</v>
      </c>
      <c r="BY359" s="5">
        <f>-3*$C$342*$C$353*POWER(1-$C$353*BY355,2)</f>
        <v>-1.1343750000000003E-2</v>
      </c>
      <c r="CA359" s="5">
        <f>-3*$C$342*$C$353*POWER(1-$C$353*CA355,2)</f>
        <v>-1.0833984375000001E-2</v>
      </c>
      <c r="CC359" s="5">
        <f>-3*$C$342*$C$353*POWER(1-$C$353*CC355,2)</f>
        <v>-1.0335937500000001E-2</v>
      </c>
      <c r="CE359" s="5">
        <f>-3*$C$342*$C$353*POWER(1-$C$353*CE355,2)</f>
        <v>-9.8496093750000003E-3</v>
      </c>
      <c r="CG359" s="5">
        <f>-3*$C$342*$C$353*POWER(1-$C$353*CG355,2)</f>
        <v>-9.3750000000000014E-3</v>
      </c>
    </row>
    <row r="360" spans="2:88" x14ac:dyDescent="0.25"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W360" s="11"/>
      <c r="Y360" s="11"/>
      <c r="AA360" s="11"/>
      <c r="AC360" s="11"/>
      <c r="AE360" s="11"/>
      <c r="AG360" s="11"/>
      <c r="AI360" s="11"/>
      <c r="AK360" s="11"/>
      <c r="AM360" s="11"/>
      <c r="AO360" s="11"/>
      <c r="AQ360" s="11"/>
      <c r="AS360" s="11"/>
      <c r="AU360" s="11"/>
      <c r="AW360" s="11"/>
      <c r="AY360" s="11"/>
      <c r="BA360" s="11"/>
      <c r="BC360" s="11"/>
      <c r="BE360" s="11"/>
      <c r="BG360" s="11"/>
      <c r="BI360" s="11"/>
      <c r="BK360" s="11"/>
      <c r="BM360" s="11"/>
      <c r="BO360" s="11"/>
      <c r="BQ360" s="11"/>
      <c r="BS360" s="11"/>
      <c r="BU360" s="11"/>
      <c r="BW360" s="11"/>
      <c r="BY360" s="11"/>
      <c r="CA360" s="11"/>
      <c r="CC360" s="11"/>
      <c r="CE360" s="11"/>
      <c r="CG360" s="11"/>
    </row>
    <row r="361" spans="2:88" x14ac:dyDescent="0.25">
      <c r="E361" s="5">
        <f>1-$C$353*E355</f>
        <v>1</v>
      </c>
      <c r="F361" s="5"/>
      <c r="G361" s="5">
        <f>1-$C$353*G355</f>
        <v>0.98750000000000004</v>
      </c>
      <c r="H361" s="5"/>
      <c r="I361" s="5">
        <f>1-$C$353*I355</f>
        <v>0.97499999999999998</v>
      </c>
      <c r="J361" s="5"/>
      <c r="K361" s="5">
        <f>1-$C$353*K355</f>
        <v>0.96250000000000002</v>
      </c>
      <c r="L361" s="5"/>
      <c r="M361" s="5">
        <f>1-$C$353*M355</f>
        <v>0.95</v>
      </c>
      <c r="N361" s="5"/>
      <c r="O361" s="5">
        <f>1-$C$353*O355</f>
        <v>0.9375</v>
      </c>
      <c r="P361" s="5"/>
      <c r="Q361" s="5">
        <f>1-$C$353*Q355</f>
        <v>0.92500000000000004</v>
      </c>
      <c r="R361" s="5"/>
      <c r="S361" s="5">
        <f>1-$C$353*S355</f>
        <v>0.91249999999999998</v>
      </c>
      <c r="T361" s="5"/>
      <c r="U361" s="5">
        <f>1-$C$353*U355</f>
        <v>0.9</v>
      </c>
      <c r="W361" s="5">
        <f>1-$C$353*W355</f>
        <v>0.88749999999999996</v>
      </c>
      <c r="Y361" s="5">
        <f>1-$C$353*Y355</f>
        <v>0.875</v>
      </c>
      <c r="AA361" s="5">
        <f>1-$C$353*AA355</f>
        <v>0.86250000000000004</v>
      </c>
      <c r="AC361" s="5">
        <f>1-$C$353*AC355</f>
        <v>0.85</v>
      </c>
      <c r="AE361" s="5">
        <f>1-$C$353*AE355</f>
        <v>0.83750000000000002</v>
      </c>
      <c r="AG361" s="5">
        <f>1-$C$353*AG355</f>
        <v>0.82499999999999996</v>
      </c>
      <c r="AI361" s="5">
        <f>1-$C$353*AI355</f>
        <v>0.8125</v>
      </c>
      <c r="AK361" s="5">
        <f>1-$C$353*AK355</f>
        <v>0.8</v>
      </c>
      <c r="AM361" s="5">
        <f>1-$C$353*AM355</f>
        <v>0.78749999999999998</v>
      </c>
      <c r="AO361" s="5">
        <f>1-$C$353*AO355</f>
        <v>0.77500000000000002</v>
      </c>
      <c r="AQ361" s="5">
        <f>1-$C$353*AQ355</f>
        <v>0.76249999999999996</v>
      </c>
      <c r="AS361" s="5">
        <f>1-$C$353*AS355</f>
        <v>0.75</v>
      </c>
      <c r="AU361" s="5">
        <f>1-$C$353*AU355</f>
        <v>0.73750000000000004</v>
      </c>
      <c r="AW361" s="5">
        <f>1-$C$353*AW355</f>
        <v>0.72499999999999998</v>
      </c>
      <c r="AY361" s="5">
        <f>1-$C$353*AY355</f>
        <v>0.71250000000000002</v>
      </c>
      <c r="BA361" s="5">
        <f>1-$C$353*BA355</f>
        <v>0.7</v>
      </c>
      <c r="BC361" s="5">
        <f>1-$C$353*BC355</f>
        <v>0.6875</v>
      </c>
      <c r="BE361" s="5">
        <f>1-$C$353*BE355</f>
        <v>0.67500000000000004</v>
      </c>
      <c r="BG361" s="5">
        <f>1-$C$353*BG355</f>
        <v>0.66249999999999998</v>
      </c>
      <c r="BI361" s="5">
        <f>1-$C$353*BI355</f>
        <v>0.65</v>
      </c>
      <c r="BK361" s="5">
        <f>1-$C$353*BK355</f>
        <v>0.63749999999999996</v>
      </c>
      <c r="BM361" s="5">
        <f>1-$C$353*BM355</f>
        <v>0.625</v>
      </c>
      <c r="BO361" s="5">
        <f>1-$C$353*BO355</f>
        <v>0.61250000000000004</v>
      </c>
      <c r="BQ361" s="5">
        <f>1-$C$353*BQ355</f>
        <v>0.6</v>
      </c>
      <c r="BS361" s="5">
        <f>1-$C$353*BS355</f>
        <v>0.58750000000000002</v>
      </c>
      <c r="BU361" s="5">
        <f>1-$C$353*BU355</f>
        <v>0.57499999999999996</v>
      </c>
      <c r="BW361" s="5">
        <f>1-$C$353*BW355</f>
        <v>0.5625</v>
      </c>
      <c r="BY361" s="5">
        <f>1-$C$353*BY355</f>
        <v>0.55000000000000004</v>
      </c>
      <c r="CA361" s="5">
        <f>1-$C$353*CA355</f>
        <v>0.53749999999999998</v>
      </c>
      <c r="CC361" s="5">
        <f>1-$C$353*CC355</f>
        <v>0.52500000000000002</v>
      </c>
      <c r="CE361" s="5">
        <f>1-$C$353*CE355</f>
        <v>0.51249999999999996</v>
      </c>
      <c r="CG361" s="5">
        <f>1-$C$353*CG355</f>
        <v>0.5</v>
      </c>
    </row>
    <row r="362" spans="2:88" x14ac:dyDescent="0.25">
      <c r="E362" s="5"/>
      <c r="F362" s="11"/>
      <c r="G362" s="5"/>
      <c r="H362" s="11"/>
      <c r="I362" s="5"/>
      <c r="J362" s="11"/>
      <c r="K362" s="5"/>
      <c r="L362" s="11"/>
      <c r="M362" s="5"/>
      <c r="N362" s="11"/>
      <c r="O362" s="5"/>
      <c r="P362" s="11"/>
      <c r="Q362" s="5"/>
      <c r="R362" s="11"/>
      <c r="S362" s="5"/>
      <c r="T362" s="11"/>
      <c r="U362" s="5"/>
      <c r="W362" s="5"/>
      <c r="Y362" s="5"/>
      <c r="AA362" s="5"/>
      <c r="AC362" s="5"/>
      <c r="AE362" s="5"/>
      <c r="AG362" s="5"/>
      <c r="AI362" s="5"/>
      <c r="AK362" s="5"/>
      <c r="AM362" s="5"/>
      <c r="AO362" s="5"/>
      <c r="AQ362" s="5"/>
      <c r="AS362" s="5"/>
      <c r="AU362" s="5"/>
      <c r="AW362" s="5"/>
      <c r="AY362" s="5"/>
      <c r="BA362" s="5"/>
      <c r="BC362" s="5"/>
      <c r="BE362" s="5"/>
      <c r="BG362" s="5"/>
      <c r="BI362" s="5"/>
      <c r="BK362" s="5"/>
      <c r="BM362" s="5"/>
      <c r="BO362" s="5"/>
      <c r="BQ362" s="5"/>
      <c r="BS362" s="5"/>
      <c r="BU362" s="5"/>
      <c r="BW362" s="5"/>
      <c r="BY362" s="5"/>
      <c r="CA362" s="5"/>
      <c r="CC362" s="5"/>
      <c r="CE362" s="5"/>
      <c r="CG362" s="5"/>
    </row>
    <row r="363" spans="2:88" x14ac:dyDescent="0.25">
      <c r="E363" s="5">
        <f>-$C$342*$C$353</f>
        <v>-1.2500000000000001E-2</v>
      </c>
      <c r="F363" s="5"/>
      <c r="G363" s="5">
        <f>-$C$342*$C$353</f>
        <v>-1.2500000000000001E-2</v>
      </c>
      <c r="H363" s="5"/>
      <c r="I363" s="5">
        <f>-$C$342*$C$353</f>
        <v>-1.2500000000000001E-2</v>
      </c>
      <c r="J363" s="5"/>
      <c r="K363" s="5">
        <f>-$C$342*$C$353</f>
        <v>-1.2500000000000001E-2</v>
      </c>
      <c r="L363" s="5"/>
      <c r="M363" s="5">
        <f>-$C$342*$C$353</f>
        <v>-1.2500000000000001E-2</v>
      </c>
      <c r="N363" s="5"/>
      <c r="O363" s="5">
        <f>-$C$342*$C$353</f>
        <v>-1.2500000000000001E-2</v>
      </c>
      <c r="P363" s="5"/>
      <c r="Q363" s="5">
        <f>-$C$342*$C$353</f>
        <v>-1.2500000000000001E-2</v>
      </c>
      <c r="R363" s="5"/>
      <c r="S363" s="5">
        <f>-$C$342*$C$353</f>
        <v>-1.2500000000000001E-2</v>
      </c>
      <c r="T363" s="11"/>
      <c r="U363" s="5">
        <f>-$C$342*$C$353</f>
        <v>-1.2500000000000001E-2</v>
      </c>
      <c r="W363" s="5">
        <f>-$C$342*$C$353</f>
        <v>-1.2500000000000001E-2</v>
      </c>
      <c r="Y363" s="5">
        <f>-$C$342*$C$353</f>
        <v>-1.2500000000000001E-2</v>
      </c>
      <c r="AA363" s="5">
        <f>-$C$342*$C$353</f>
        <v>-1.2500000000000001E-2</v>
      </c>
      <c r="AC363" s="5">
        <f>-$C$342*$C$353</f>
        <v>-1.2500000000000001E-2</v>
      </c>
      <c r="AE363" s="5">
        <f>-$C$342*$C$353</f>
        <v>-1.2500000000000001E-2</v>
      </c>
      <c r="AG363" s="5">
        <f>-$C$342*$C$353</f>
        <v>-1.2500000000000001E-2</v>
      </c>
      <c r="AI363" s="5">
        <f>-$C$342*$C$353</f>
        <v>-1.2500000000000001E-2</v>
      </c>
      <c r="AK363" s="5">
        <f>-$C$342*$C$353</f>
        <v>-1.2500000000000001E-2</v>
      </c>
      <c r="AM363" s="5">
        <f>-$C$342*$C$353</f>
        <v>-1.2500000000000001E-2</v>
      </c>
      <c r="AO363" s="5">
        <f>-$C$342*$C$353</f>
        <v>-1.2500000000000001E-2</v>
      </c>
      <c r="AQ363" s="5">
        <f>-$C$342*$C$353</f>
        <v>-1.2500000000000001E-2</v>
      </c>
      <c r="AS363" s="5">
        <f>-$C$342*$C$353</f>
        <v>-1.2500000000000001E-2</v>
      </c>
      <c r="AU363" s="5">
        <f>-$C$342*$C$353</f>
        <v>-1.2500000000000001E-2</v>
      </c>
      <c r="AW363" s="5">
        <f>-$C$342*$C$353</f>
        <v>-1.2500000000000001E-2</v>
      </c>
      <c r="AY363" s="5">
        <f>-$C$342*$C$353</f>
        <v>-1.2500000000000001E-2</v>
      </c>
      <c r="BA363" s="5">
        <f>-$C$342*$C$353</f>
        <v>-1.2500000000000001E-2</v>
      </c>
      <c r="BC363" s="5">
        <f>-$C$342*$C$353</f>
        <v>-1.2500000000000001E-2</v>
      </c>
      <c r="BE363" s="5">
        <f>-$C$342*$C$353</f>
        <v>-1.2500000000000001E-2</v>
      </c>
      <c r="BG363" s="5">
        <f>-$C$342*$C$353</f>
        <v>-1.2500000000000001E-2</v>
      </c>
      <c r="BI363" s="5">
        <f>-$C$342*$C$353</f>
        <v>-1.2500000000000001E-2</v>
      </c>
      <c r="BK363" s="5">
        <f>-$C$342*$C$353</f>
        <v>-1.2500000000000001E-2</v>
      </c>
      <c r="BM363" s="5">
        <f>-$C$342*$C$353</f>
        <v>-1.2500000000000001E-2</v>
      </c>
      <c r="BO363" s="5">
        <f>-$C$342*$C$353</f>
        <v>-1.2500000000000001E-2</v>
      </c>
      <c r="BQ363" s="5">
        <f>-$C$342*$C$353</f>
        <v>-1.2500000000000001E-2</v>
      </c>
      <c r="BS363" s="5">
        <f>-$C$342*$C$353</f>
        <v>-1.2500000000000001E-2</v>
      </c>
      <c r="BU363" s="5">
        <f>-$C$342*$C$353</f>
        <v>-1.2500000000000001E-2</v>
      </c>
      <c r="BW363" s="5">
        <f>-$C$342*$C$353</f>
        <v>-1.2500000000000001E-2</v>
      </c>
      <c r="BY363" s="5">
        <f>-$C$342*$C$353</f>
        <v>-1.2500000000000001E-2</v>
      </c>
      <c r="CA363" s="5">
        <f>-$C$342*$C$353</f>
        <v>-1.2500000000000001E-2</v>
      </c>
      <c r="CC363" s="5">
        <f>-$C$342*$C$353</f>
        <v>-1.2500000000000001E-2</v>
      </c>
      <c r="CE363" s="5">
        <f>-$C$342*$C$353</f>
        <v>-1.2500000000000001E-2</v>
      </c>
      <c r="CG363" s="5">
        <f>-$C$342*$C$353</f>
        <v>-1.2500000000000001E-2</v>
      </c>
    </row>
    <row r="364" spans="2:88" x14ac:dyDescent="0.25">
      <c r="E364" s="21"/>
      <c r="G364" s="21"/>
      <c r="I364" s="21"/>
      <c r="K364" s="21"/>
      <c r="M364" s="21"/>
      <c r="O364" s="21"/>
      <c r="Q364" s="21"/>
      <c r="S364" s="21"/>
      <c r="U364" s="5"/>
      <c r="W364" s="5"/>
    </row>
    <row r="365" spans="2:88" x14ac:dyDescent="0.25">
      <c r="E365" s="21"/>
      <c r="G365" s="21"/>
      <c r="I365" s="21"/>
      <c r="K365" s="21"/>
      <c r="M365" s="21"/>
      <c r="O365" s="21"/>
      <c r="Q365" s="21"/>
      <c r="S365" s="21"/>
      <c r="U365" s="5"/>
    </row>
    <row r="366" spans="2:88" x14ac:dyDescent="0.25">
      <c r="C366" s="10" t="s">
        <v>0</v>
      </c>
      <c r="D366" s="10" t="s">
        <v>61</v>
      </c>
      <c r="E366" s="10" t="s">
        <v>1</v>
      </c>
      <c r="F366" s="10" t="s">
        <v>62</v>
      </c>
      <c r="G366" s="10" t="s">
        <v>2</v>
      </c>
      <c r="H366" s="10" t="s">
        <v>63</v>
      </c>
      <c r="I366" s="10" t="s">
        <v>3</v>
      </c>
      <c r="J366" s="10" t="s">
        <v>64</v>
      </c>
      <c r="K366" s="10" t="s">
        <v>4</v>
      </c>
      <c r="L366" s="10" t="s">
        <v>65</v>
      </c>
      <c r="M366" s="10" t="s">
        <v>5</v>
      </c>
      <c r="N366" s="10" t="s">
        <v>66</v>
      </c>
      <c r="O366" s="10" t="s">
        <v>6</v>
      </c>
      <c r="P366" s="10" t="s">
        <v>67</v>
      </c>
      <c r="Q366" s="10" t="s">
        <v>7</v>
      </c>
      <c r="R366" s="10" t="s">
        <v>68</v>
      </c>
      <c r="S366" s="10" t="s">
        <v>8</v>
      </c>
      <c r="T366" s="10" t="s">
        <v>69</v>
      </c>
      <c r="U366" s="10" t="s">
        <v>9</v>
      </c>
      <c r="V366" s="10" t="s">
        <v>70</v>
      </c>
      <c r="W366" s="10" t="s">
        <v>10</v>
      </c>
      <c r="X366" s="10" t="s">
        <v>71</v>
      </c>
      <c r="Y366" s="10" t="s">
        <v>11</v>
      </c>
      <c r="Z366" s="10" t="s">
        <v>72</v>
      </c>
      <c r="AA366" s="10" t="s">
        <v>12</v>
      </c>
      <c r="AB366" s="10" t="s">
        <v>73</v>
      </c>
      <c r="AC366" s="10" t="s">
        <v>13</v>
      </c>
      <c r="AD366" s="10" t="s">
        <v>74</v>
      </c>
      <c r="AE366" s="10" t="s">
        <v>14</v>
      </c>
      <c r="AF366" s="10" t="s">
        <v>75</v>
      </c>
      <c r="AG366" s="10" t="s">
        <v>45</v>
      </c>
      <c r="AH366" s="10" t="s">
        <v>76</v>
      </c>
      <c r="AI366" s="10" t="s">
        <v>46</v>
      </c>
      <c r="AJ366" s="10" t="s">
        <v>77</v>
      </c>
      <c r="AK366" s="10" t="s">
        <v>47</v>
      </c>
      <c r="AL366" s="10" t="s">
        <v>78</v>
      </c>
      <c r="AM366" s="10" t="s">
        <v>48</v>
      </c>
      <c r="AN366" s="10" t="s">
        <v>79</v>
      </c>
      <c r="AO366" s="10" t="s">
        <v>80</v>
      </c>
      <c r="AP366" s="10" t="s">
        <v>81</v>
      </c>
      <c r="AQ366" s="10" t="s">
        <v>82</v>
      </c>
      <c r="AR366" s="10" t="s">
        <v>83</v>
      </c>
      <c r="AS366" s="10" t="s">
        <v>84</v>
      </c>
      <c r="AT366" s="10" t="s">
        <v>85</v>
      </c>
      <c r="AU366" s="10" t="s">
        <v>86</v>
      </c>
      <c r="AV366" s="10" t="s">
        <v>87</v>
      </c>
      <c r="AW366" s="10" t="s">
        <v>88</v>
      </c>
      <c r="AX366" s="10" t="s">
        <v>89</v>
      </c>
      <c r="AY366" s="10" t="s">
        <v>90</v>
      </c>
      <c r="AZ366" s="10" t="s">
        <v>91</v>
      </c>
      <c r="BA366" s="10" t="s">
        <v>92</v>
      </c>
      <c r="BB366" s="10" t="s">
        <v>93</v>
      </c>
      <c r="BC366" s="10" t="s">
        <v>94</v>
      </c>
      <c r="BD366" s="10" t="s">
        <v>95</v>
      </c>
      <c r="BE366" s="10" t="s">
        <v>120</v>
      </c>
      <c r="BF366" s="10" t="s">
        <v>121</v>
      </c>
      <c r="BG366" s="10" t="s">
        <v>122</v>
      </c>
      <c r="BH366" s="10" t="s">
        <v>123</v>
      </c>
      <c r="BI366" s="10" t="s">
        <v>124</v>
      </c>
      <c r="BJ366" s="10" t="s">
        <v>125</v>
      </c>
      <c r="BK366" s="10" t="s">
        <v>126</v>
      </c>
      <c r="BL366" s="10" t="s">
        <v>127</v>
      </c>
      <c r="BM366" s="10" t="s">
        <v>128</v>
      </c>
      <c r="BN366" s="10" t="s">
        <v>129</v>
      </c>
      <c r="BO366" s="10" t="s">
        <v>130</v>
      </c>
      <c r="BP366" s="10" t="s">
        <v>131</v>
      </c>
      <c r="BQ366" s="10" t="s">
        <v>132</v>
      </c>
      <c r="BR366" s="10" t="s">
        <v>133</v>
      </c>
      <c r="BS366" s="10" t="s">
        <v>134</v>
      </c>
      <c r="BT366" s="10" t="s">
        <v>135</v>
      </c>
      <c r="BU366" s="10" t="s">
        <v>155</v>
      </c>
      <c r="BV366" s="10" t="s">
        <v>156</v>
      </c>
      <c r="BW366" s="10" t="s">
        <v>157</v>
      </c>
      <c r="BX366" s="10" t="s">
        <v>158</v>
      </c>
      <c r="BY366" s="10" t="s">
        <v>159</v>
      </c>
      <c r="BZ366" s="10" t="s">
        <v>160</v>
      </c>
      <c r="CA366" s="10" t="s">
        <v>161</v>
      </c>
      <c r="CB366" s="10" t="s">
        <v>162</v>
      </c>
      <c r="CC366" s="10" t="s">
        <v>163</v>
      </c>
      <c r="CD366" s="10" t="s">
        <v>164</v>
      </c>
      <c r="CE366" s="10" t="s">
        <v>165</v>
      </c>
      <c r="CF366" s="10" t="s">
        <v>166</v>
      </c>
      <c r="CG366" s="10" t="s">
        <v>167</v>
      </c>
      <c r="CH366" s="10" t="s">
        <v>168</v>
      </c>
      <c r="CI366" s="10" t="s">
        <v>169</v>
      </c>
      <c r="CJ366" s="10" t="s">
        <v>170</v>
      </c>
    </row>
    <row r="367" spans="2:88" x14ac:dyDescent="0.25">
      <c r="B367" s="1" t="s">
        <v>19</v>
      </c>
      <c r="C367" s="5">
        <f>-E363*$C$347/2+E361*$C$347</f>
        <v>2.0157251602564104E-2</v>
      </c>
      <c r="D367" s="5">
        <f>E361*$C$347/2</f>
        <v>1.0016025641025642E-2</v>
      </c>
      <c r="E367" s="5">
        <f>-2*E361*$C$347+E361*$C$351</f>
        <v>-4.0008173943713247E-2</v>
      </c>
      <c r="F367" s="5">
        <f>-E363*$C$347</f>
        <v>2.5040064102564106E-4</v>
      </c>
      <c r="G367" s="5">
        <f>E363*$C$347/2+E361*$C$347</f>
        <v>1.9906850961538464E-2</v>
      </c>
      <c r="H367" s="5">
        <f>-E361*$C$347/2</f>
        <v>-1.0016025641025642E-2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5">
        <v>0</v>
      </c>
      <c r="AD367" s="5">
        <v>0</v>
      </c>
      <c r="AE367" s="5">
        <v>0</v>
      </c>
      <c r="AF367" s="5">
        <v>0</v>
      </c>
      <c r="AG367" s="5">
        <v>0</v>
      </c>
      <c r="AH367" s="5">
        <v>0</v>
      </c>
      <c r="AI367" s="5">
        <v>0</v>
      </c>
      <c r="AJ367" s="5">
        <v>0</v>
      </c>
      <c r="AK367" s="5">
        <v>0</v>
      </c>
      <c r="AL367" s="5">
        <v>0</v>
      </c>
      <c r="AM367" s="5">
        <v>0</v>
      </c>
      <c r="AN367" s="5">
        <v>0</v>
      </c>
      <c r="AO367" s="5">
        <v>0</v>
      </c>
      <c r="AP367" s="5">
        <v>0</v>
      </c>
      <c r="AQ367" s="5">
        <v>0</v>
      </c>
      <c r="AR367" s="5">
        <v>0</v>
      </c>
      <c r="AS367" s="5">
        <v>0</v>
      </c>
      <c r="AT367" s="5">
        <v>0</v>
      </c>
      <c r="AU367" s="5">
        <v>0</v>
      </c>
      <c r="AV367" s="5">
        <v>0</v>
      </c>
      <c r="AW367" s="5">
        <v>0</v>
      </c>
      <c r="AX367" s="5">
        <v>0</v>
      </c>
      <c r="AY367" s="5">
        <v>0</v>
      </c>
      <c r="AZ367" s="5">
        <v>0</v>
      </c>
      <c r="BA367" s="5">
        <v>0</v>
      </c>
      <c r="BB367" s="5">
        <v>0</v>
      </c>
      <c r="BC367" s="5">
        <v>0</v>
      </c>
      <c r="BD367" s="5">
        <v>0</v>
      </c>
      <c r="BE367" s="5">
        <v>0</v>
      </c>
      <c r="BF367" s="5">
        <v>0</v>
      </c>
      <c r="BG367" s="5">
        <v>0</v>
      </c>
      <c r="BH367" s="5">
        <v>0</v>
      </c>
      <c r="BI367" s="5">
        <v>0</v>
      </c>
      <c r="BJ367" s="5">
        <v>0</v>
      </c>
      <c r="BK367" s="5">
        <v>0</v>
      </c>
      <c r="BL367" s="5">
        <v>0</v>
      </c>
      <c r="BM367" s="5">
        <v>0</v>
      </c>
      <c r="BN367" s="5">
        <v>0</v>
      </c>
      <c r="BO367" s="5">
        <v>0</v>
      </c>
      <c r="BP367" s="5">
        <v>0</v>
      </c>
      <c r="BQ367" s="5">
        <v>0</v>
      </c>
      <c r="BR367" s="5">
        <v>0</v>
      </c>
      <c r="BS367" s="5">
        <v>0</v>
      </c>
      <c r="BT367" s="5">
        <v>0</v>
      </c>
      <c r="BU367" s="5">
        <v>0</v>
      </c>
      <c r="BV367" s="5">
        <v>0</v>
      </c>
      <c r="BW367" s="5">
        <v>0</v>
      </c>
      <c r="BX367" s="5">
        <v>0</v>
      </c>
      <c r="BY367" s="5">
        <v>0</v>
      </c>
      <c r="BZ367" s="5">
        <v>0</v>
      </c>
      <c r="CA367" s="5">
        <v>0</v>
      </c>
      <c r="CB367" s="5">
        <v>0</v>
      </c>
      <c r="CC367" s="5">
        <v>0</v>
      </c>
      <c r="CD367" s="5">
        <v>0</v>
      </c>
      <c r="CE367" s="5">
        <v>0</v>
      </c>
      <c r="CF367" s="5">
        <v>0</v>
      </c>
      <c r="CG367" s="5">
        <v>0</v>
      </c>
      <c r="CH367" s="5">
        <v>0</v>
      </c>
      <c r="CI367" s="5">
        <v>0</v>
      </c>
      <c r="CJ367" s="5">
        <v>0</v>
      </c>
    </row>
    <row r="368" spans="2:88" x14ac:dyDescent="0.25">
      <c r="B368" s="1" t="s">
        <v>20</v>
      </c>
      <c r="C368" s="5">
        <f>-E361*$C$347/2</f>
        <v>-1.0016025641025642E-2</v>
      </c>
      <c r="D368" s="5">
        <f>E357-E359/2</f>
        <v>1.01875</v>
      </c>
      <c r="E368" s="5">
        <v>0</v>
      </c>
      <c r="F368" s="5">
        <f>-2*E357-E361*$C$347+$C$345*E357*$E$351</f>
        <v>-2.0191371933558218</v>
      </c>
      <c r="G368" s="5">
        <f>E361*$C$347/2</f>
        <v>1.0016025641025642E-2</v>
      </c>
      <c r="H368" s="5">
        <f>E357+E359/2</f>
        <v>0.98124999999999996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5">
        <v>0</v>
      </c>
      <c r="AD368" s="5">
        <v>0</v>
      </c>
      <c r="AE368" s="5">
        <v>0</v>
      </c>
      <c r="AF368" s="5">
        <v>0</v>
      </c>
      <c r="AG368" s="5">
        <v>0</v>
      </c>
      <c r="AH368" s="5">
        <v>0</v>
      </c>
      <c r="AI368" s="5">
        <v>0</v>
      </c>
      <c r="AJ368" s="5">
        <v>0</v>
      </c>
      <c r="AK368" s="5">
        <v>0</v>
      </c>
      <c r="AL368" s="5">
        <v>0</v>
      </c>
      <c r="AM368" s="5">
        <v>0</v>
      </c>
      <c r="AN368" s="5">
        <v>0</v>
      </c>
      <c r="AO368" s="5">
        <v>0</v>
      </c>
      <c r="AP368" s="5">
        <v>0</v>
      </c>
      <c r="AQ368" s="5">
        <v>0</v>
      </c>
      <c r="AR368" s="5">
        <v>0</v>
      </c>
      <c r="AS368" s="5">
        <v>0</v>
      </c>
      <c r="AT368" s="5">
        <v>0</v>
      </c>
      <c r="AU368" s="5">
        <v>0</v>
      </c>
      <c r="AV368" s="5">
        <v>0</v>
      </c>
      <c r="AW368" s="5">
        <v>0</v>
      </c>
      <c r="AX368" s="5">
        <v>0</v>
      </c>
      <c r="AY368" s="5">
        <v>0</v>
      </c>
      <c r="AZ368" s="5">
        <v>0</v>
      </c>
      <c r="BA368" s="5">
        <v>0</v>
      </c>
      <c r="BB368" s="5">
        <v>0</v>
      </c>
      <c r="BC368" s="5">
        <v>0</v>
      </c>
      <c r="BD368" s="5">
        <v>0</v>
      </c>
      <c r="BE368" s="5">
        <v>0</v>
      </c>
      <c r="BF368" s="5">
        <v>0</v>
      </c>
      <c r="BG368" s="5">
        <v>0</v>
      </c>
      <c r="BH368" s="5">
        <v>0</v>
      </c>
      <c r="BI368" s="5">
        <v>0</v>
      </c>
      <c r="BJ368" s="5">
        <v>0</v>
      </c>
      <c r="BK368" s="5">
        <v>0</v>
      </c>
      <c r="BL368" s="5">
        <v>0</v>
      </c>
      <c r="BM368" s="5">
        <v>0</v>
      </c>
      <c r="BN368" s="5">
        <v>0</v>
      </c>
      <c r="BO368" s="5">
        <v>0</v>
      </c>
      <c r="BP368" s="5">
        <v>0</v>
      </c>
      <c r="BQ368" s="5">
        <v>0</v>
      </c>
      <c r="BR368" s="5">
        <v>0</v>
      </c>
      <c r="BS368" s="5">
        <v>0</v>
      </c>
      <c r="BT368" s="5">
        <v>0</v>
      </c>
      <c r="BU368" s="5">
        <v>0</v>
      </c>
      <c r="BV368" s="5">
        <v>0</v>
      </c>
      <c r="BW368" s="5">
        <v>0</v>
      </c>
      <c r="BX368" s="5">
        <v>0</v>
      </c>
      <c r="BY368" s="5">
        <v>0</v>
      </c>
      <c r="BZ368" s="5">
        <v>0</v>
      </c>
      <c r="CA368" s="5">
        <v>0</v>
      </c>
      <c r="CB368" s="5">
        <v>0</v>
      </c>
      <c r="CC368" s="5">
        <v>0</v>
      </c>
      <c r="CD368" s="5">
        <v>0</v>
      </c>
      <c r="CE368" s="5">
        <v>0</v>
      </c>
      <c r="CF368" s="5">
        <v>0</v>
      </c>
      <c r="CG368" s="5">
        <v>0</v>
      </c>
      <c r="CH368" s="5">
        <v>0</v>
      </c>
      <c r="CI368" s="5">
        <v>0</v>
      </c>
      <c r="CJ368" s="5">
        <v>0</v>
      </c>
    </row>
    <row r="369" spans="2:88" x14ac:dyDescent="0.25">
      <c r="B369" s="1" t="s">
        <v>21</v>
      </c>
      <c r="C369" s="5">
        <v>0</v>
      </c>
      <c r="D369" s="5">
        <v>0</v>
      </c>
      <c r="E369" s="5">
        <f>-G363*$C$347/2+G361*$C$347</f>
        <v>1.9906850961538464E-2</v>
      </c>
      <c r="F369" s="5">
        <f>G361*$C$347/2</f>
        <v>9.8908253205128218E-3</v>
      </c>
      <c r="G369" s="5">
        <f>-2*G361*$C$347+G361*$C$351</f>
        <v>-3.9508071769416828E-2</v>
      </c>
      <c r="H369" s="5">
        <f>-G363*$C$347</f>
        <v>2.5040064102564106E-4</v>
      </c>
      <c r="I369" s="5">
        <f>G363*$C$347/2+G361*$C$347</f>
        <v>1.9656450320512824E-2</v>
      </c>
      <c r="J369" s="5">
        <f>-G361*$C$347/2</f>
        <v>-9.8908253205128218E-3</v>
      </c>
      <c r="K369" s="5">
        <v>0</v>
      </c>
      <c r="L369" s="5">
        <v>0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5">
        <v>0</v>
      </c>
      <c r="AD369" s="5">
        <v>0</v>
      </c>
      <c r="AE369" s="5">
        <v>0</v>
      </c>
      <c r="AF369" s="5">
        <v>0</v>
      </c>
      <c r="AG369" s="5">
        <v>0</v>
      </c>
      <c r="AH369" s="5">
        <v>0</v>
      </c>
      <c r="AI369" s="5">
        <v>0</v>
      </c>
      <c r="AJ369" s="5">
        <v>0</v>
      </c>
      <c r="AK369" s="5">
        <v>0</v>
      </c>
      <c r="AL369" s="5">
        <v>0</v>
      </c>
      <c r="AM369" s="5">
        <v>0</v>
      </c>
      <c r="AN369" s="5">
        <v>0</v>
      </c>
      <c r="AO369" s="5">
        <v>0</v>
      </c>
      <c r="AP369" s="5">
        <v>0</v>
      </c>
      <c r="AQ369" s="5">
        <v>0</v>
      </c>
      <c r="AR369" s="5">
        <v>0</v>
      </c>
      <c r="AS369" s="5">
        <v>0</v>
      </c>
      <c r="AT369" s="5">
        <v>0</v>
      </c>
      <c r="AU369" s="5">
        <v>0</v>
      </c>
      <c r="AV369" s="5">
        <v>0</v>
      </c>
      <c r="AW369" s="5">
        <v>0</v>
      </c>
      <c r="AX369" s="5">
        <v>0</v>
      </c>
      <c r="AY369" s="5">
        <v>0</v>
      </c>
      <c r="AZ369" s="5">
        <v>0</v>
      </c>
      <c r="BA369" s="5">
        <v>0</v>
      </c>
      <c r="BB369" s="5">
        <v>0</v>
      </c>
      <c r="BC369" s="5">
        <v>0</v>
      </c>
      <c r="BD369" s="5">
        <v>0</v>
      </c>
      <c r="BE369" s="5">
        <v>0</v>
      </c>
      <c r="BF369" s="5">
        <v>0</v>
      </c>
      <c r="BG369" s="5">
        <v>0</v>
      </c>
      <c r="BH369" s="5">
        <v>0</v>
      </c>
      <c r="BI369" s="5">
        <v>0</v>
      </c>
      <c r="BJ369" s="5">
        <v>0</v>
      </c>
      <c r="BK369" s="5">
        <v>0</v>
      </c>
      <c r="BL369" s="5">
        <v>0</v>
      </c>
      <c r="BM369" s="5">
        <v>0</v>
      </c>
      <c r="BN369" s="5">
        <v>0</v>
      </c>
      <c r="BO369" s="5">
        <v>0</v>
      </c>
      <c r="BP369" s="5">
        <v>0</v>
      </c>
      <c r="BQ369" s="5">
        <v>0</v>
      </c>
      <c r="BR369" s="5">
        <v>0</v>
      </c>
      <c r="BS369" s="5">
        <v>0</v>
      </c>
      <c r="BT369" s="5">
        <v>0</v>
      </c>
      <c r="BU369" s="5">
        <v>0</v>
      </c>
      <c r="BV369" s="5">
        <v>0</v>
      </c>
      <c r="BW369" s="5">
        <v>0</v>
      </c>
      <c r="BX369" s="5">
        <v>0</v>
      </c>
      <c r="BY369" s="5">
        <v>0</v>
      </c>
      <c r="BZ369" s="5">
        <v>0</v>
      </c>
      <c r="CA369" s="5">
        <v>0</v>
      </c>
      <c r="CB369" s="5">
        <v>0</v>
      </c>
      <c r="CC369" s="5">
        <v>0</v>
      </c>
      <c r="CD369" s="5">
        <v>0</v>
      </c>
      <c r="CE369" s="5">
        <v>0</v>
      </c>
      <c r="CF369" s="5">
        <v>0</v>
      </c>
      <c r="CG369" s="5">
        <v>0</v>
      </c>
      <c r="CH369" s="5">
        <v>0</v>
      </c>
      <c r="CI369" s="5">
        <v>0</v>
      </c>
      <c r="CJ369" s="5">
        <v>0</v>
      </c>
    </row>
    <row r="370" spans="2:88" x14ac:dyDescent="0.25">
      <c r="B370" s="1" t="s">
        <v>22</v>
      </c>
      <c r="C370" s="5">
        <v>0</v>
      </c>
      <c r="D370" s="5">
        <v>0</v>
      </c>
      <c r="E370" s="5">
        <f>-G361*$C$347/2</f>
        <v>-9.8908253205128218E-3</v>
      </c>
      <c r="F370" s="5">
        <f>G357-G359/2</f>
        <v>0.98125097656250004</v>
      </c>
      <c r="G370" s="5">
        <v>0</v>
      </c>
      <c r="H370" s="5">
        <f>-2*G357-G361*$C$347+$C$345*G357*$E$351</f>
        <v>-1.9448535259201467</v>
      </c>
      <c r="I370" s="5">
        <f>G361*$C$347/2</f>
        <v>9.8908253205128218E-3</v>
      </c>
      <c r="J370" s="5">
        <f>G357+G359/2</f>
        <v>0.94468261718750013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0</v>
      </c>
      <c r="AE370" s="5">
        <v>0</v>
      </c>
      <c r="AF370" s="5">
        <v>0</v>
      </c>
      <c r="AG370" s="5">
        <v>0</v>
      </c>
      <c r="AH370" s="5">
        <v>0</v>
      </c>
      <c r="AI370" s="5">
        <v>0</v>
      </c>
      <c r="AJ370" s="5">
        <v>0</v>
      </c>
      <c r="AK370" s="5">
        <v>0</v>
      </c>
      <c r="AL370" s="5">
        <v>0</v>
      </c>
      <c r="AM370" s="5">
        <v>0</v>
      </c>
      <c r="AN370" s="5">
        <v>0</v>
      </c>
      <c r="AO370" s="5">
        <v>0</v>
      </c>
      <c r="AP370" s="5">
        <v>0</v>
      </c>
      <c r="AQ370" s="5">
        <v>0</v>
      </c>
      <c r="AR370" s="5">
        <v>0</v>
      </c>
      <c r="AS370" s="5">
        <v>0</v>
      </c>
      <c r="AT370" s="5">
        <v>0</v>
      </c>
      <c r="AU370" s="5">
        <v>0</v>
      </c>
      <c r="AV370" s="5">
        <v>0</v>
      </c>
      <c r="AW370" s="5">
        <v>0</v>
      </c>
      <c r="AX370" s="5">
        <v>0</v>
      </c>
      <c r="AY370" s="5">
        <v>0</v>
      </c>
      <c r="AZ370" s="5">
        <v>0</v>
      </c>
      <c r="BA370" s="5">
        <v>0</v>
      </c>
      <c r="BB370" s="5">
        <v>0</v>
      </c>
      <c r="BC370" s="5">
        <v>0</v>
      </c>
      <c r="BD370" s="5">
        <v>0</v>
      </c>
      <c r="BE370" s="5">
        <v>0</v>
      </c>
      <c r="BF370" s="5">
        <v>0</v>
      </c>
      <c r="BG370" s="5">
        <v>0</v>
      </c>
      <c r="BH370" s="5">
        <v>0</v>
      </c>
      <c r="BI370" s="5">
        <v>0</v>
      </c>
      <c r="BJ370" s="5">
        <v>0</v>
      </c>
      <c r="BK370" s="5">
        <v>0</v>
      </c>
      <c r="BL370" s="5">
        <v>0</v>
      </c>
      <c r="BM370" s="5">
        <v>0</v>
      </c>
      <c r="BN370" s="5">
        <v>0</v>
      </c>
      <c r="BO370" s="5">
        <v>0</v>
      </c>
      <c r="BP370" s="5">
        <v>0</v>
      </c>
      <c r="BQ370" s="5">
        <v>0</v>
      </c>
      <c r="BR370" s="5">
        <v>0</v>
      </c>
      <c r="BS370" s="5">
        <v>0</v>
      </c>
      <c r="BT370" s="5">
        <v>0</v>
      </c>
      <c r="BU370" s="5">
        <v>0</v>
      </c>
      <c r="BV370" s="5">
        <v>0</v>
      </c>
      <c r="BW370" s="5">
        <v>0</v>
      </c>
      <c r="BX370" s="5">
        <v>0</v>
      </c>
      <c r="BY370" s="5">
        <v>0</v>
      </c>
      <c r="BZ370" s="5">
        <v>0</v>
      </c>
      <c r="CA370" s="5">
        <v>0</v>
      </c>
      <c r="CB370" s="5">
        <v>0</v>
      </c>
      <c r="CC370" s="5">
        <v>0</v>
      </c>
      <c r="CD370" s="5">
        <v>0</v>
      </c>
      <c r="CE370" s="5">
        <v>0</v>
      </c>
      <c r="CF370" s="5">
        <v>0</v>
      </c>
      <c r="CG370" s="5">
        <v>0</v>
      </c>
      <c r="CH370" s="5">
        <v>0</v>
      </c>
      <c r="CI370" s="5">
        <v>0</v>
      </c>
      <c r="CJ370" s="5">
        <v>0</v>
      </c>
    </row>
    <row r="371" spans="2:88" x14ac:dyDescent="0.25">
      <c r="B371" s="1" t="s">
        <v>23</v>
      </c>
      <c r="C371" s="5">
        <v>0</v>
      </c>
      <c r="D371" s="5">
        <v>0</v>
      </c>
      <c r="E371" s="5">
        <v>0</v>
      </c>
      <c r="F371" s="5">
        <v>0</v>
      </c>
      <c r="G371" s="5">
        <f>-I363*$C$347/2+I361*$C$347</f>
        <v>1.965645032051282E-2</v>
      </c>
      <c r="H371" s="5">
        <f>I361*$C$347/2</f>
        <v>9.765625E-3</v>
      </c>
      <c r="I371" s="5">
        <f>-2*I361*$C$347+I361*$C$351</f>
        <v>-3.9007969595120408E-2</v>
      </c>
      <c r="J371" s="5">
        <f>-I363*$C$347</f>
        <v>2.5040064102564106E-4</v>
      </c>
      <c r="K371" s="5">
        <f>I363*$C$347/2+I361*$C$347</f>
        <v>1.940604967948718E-2</v>
      </c>
      <c r="L371" s="5">
        <f>-I361*$C$347/2</f>
        <v>-9.765625E-3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5">
        <v>0</v>
      </c>
      <c r="AD371" s="5">
        <v>0</v>
      </c>
      <c r="AE371" s="5">
        <v>0</v>
      </c>
      <c r="AF371" s="5">
        <v>0</v>
      </c>
      <c r="AG371" s="5">
        <v>0</v>
      </c>
      <c r="AH371" s="5">
        <v>0</v>
      </c>
      <c r="AI371" s="5">
        <v>0</v>
      </c>
      <c r="AJ371" s="5">
        <v>0</v>
      </c>
      <c r="AK371" s="5">
        <v>0</v>
      </c>
      <c r="AL371" s="5">
        <v>0</v>
      </c>
      <c r="AM371" s="5">
        <v>0</v>
      </c>
      <c r="AN371" s="5">
        <v>0</v>
      </c>
      <c r="AO371" s="5">
        <v>0</v>
      </c>
      <c r="AP371" s="5">
        <v>0</v>
      </c>
      <c r="AQ371" s="5">
        <v>0</v>
      </c>
      <c r="AR371" s="5">
        <v>0</v>
      </c>
      <c r="AS371" s="5">
        <v>0</v>
      </c>
      <c r="AT371" s="5">
        <v>0</v>
      </c>
      <c r="AU371" s="5">
        <v>0</v>
      </c>
      <c r="AV371" s="5">
        <v>0</v>
      </c>
      <c r="AW371" s="5">
        <v>0</v>
      </c>
      <c r="AX371" s="5">
        <v>0</v>
      </c>
      <c r="AY371" s="5">
        <v>0</v>
      </c>
      <c r="AZ371" s="5">
        <v>0</v>
      </c>
      <c r="BA371" s="5">
        <v>0</v>
      </c>
      <c r="BB371" s="5">
        <v>0</v>
      </c>
      <c r="BC371" s="5">
        <v>0</v>
      </c>
      <c r="BD371" s="5">
        <v>0</v>
      </c>
      <c r="BE371" s="5">
        <v>0</v>
      </c>
      <c r="BF371" s="5">
        <v>0</v>
      </c>
      <c r="BG371" s="5">
        <v>0</v>
      </c>
      <c r="BH371" s="5">
        <v>0</v>
      </c>
      <c r="BI371" s="5">
        <v>0</v>
      </c>
      <c r="BJ371" s="5">
        <v>0</v>
      </c>
      <c r="BK371" s="5">
        <v>0</v>
      </c>
      <c r="BL371" s="5">
        <v>0</v>
      </c>
      <c r="BM371" s="5">
        <v>0</v>
      </c>
      <c r="BN371" s="5">
        <v>0</v>
      </c>
      <c r="BO371" s="5">
        <v>0</v>
      </c>
      <c r="BP371" s="5">
        <v>0</v>
      </c>
      <c r="BQ371" s="5">
        <v>0</v>
      </c>
      <c r="BR371" s="5">
        <v>0</v>
      </c>
      <c r="BS371" s="5">
        <v>0</v>
      </c>
      <c r="BT371" s="5">
        <v>0</v>
      </c>
      <c r="BU371" s="5">
        <v>0</v>
      </c>
      <c r="BV371" s="5">
        <v>0</v>
      </c>
      <c r="BW371" s="5">
        <v>0</v>
      </c>
      <c r="BX371" s="5">
        <v>0</v>
      </c>
      <c r="BY371" s="5">
        <v>0</v>
      </c>
      <c r="BZ371" s="5">
        <v>0</v>
      </c>
      <c r="CA371" s="5">
        <v>0</v>
      </c>
      <c r="CB371" s="5">
        <v>0</v>
      </c>
      <c r="CC371" s="5">
        <v>0</v>
      </c>
      <c r="CD371" s="5">
        <v>0</v>
      </c>
      <c r="CE371" s="5">
        <v>0</v>
      </c>
      <c r="CF371" s="5">
        <v>0</v>
      </c>
      <c r="CG371" s="5">
        <v>0</v>
      </c>
      <c r="CH371" s="5">
        <v>0</v>
      </c>
      <c r="CI371" s="5">
        <v>0</v>
      </c>
      <c r="CJ371" s="5">
        <v>0</v>
      </c>
    </row>
    <row r="372" spans="2:88" x14ac:dyDescent="0.25">
      <c r="B372" s="1" t="s">
        <v>24</v>
      </c>
      <c r="C372" s="5">
        <v>0</v>
      </c>
      <c r="D372" s="5">
        <v>0</v>
      </c>
      <c r="E372" s="5">
        <v>0</v>
      </c>
      <c r="F372" s="5">
        <v>0</v>
      </c>
      <c r="G372" s="5">
        <f>-I361*$C$347/2</f>
        <v>-9.765625E-3</v>
      </c>
      <c r="H372" s="5">
        <f>I357-I359/2</f>
        <v>0.94468359374999988</v>
      </c>
      <c r="I372" s="5">
        <v>0</v>
      </c>
      <c r="J372" s="5">
        <f>-2*I357-I361*$C$347+$C$345*I357*$E$351</f>
        <v>-1.8724205925417814</v>
      </c>
      <c r="K372" s="5">
        <f>I361*$C$347/2</f>
        <v>9.765625E-3</v>
      </c>
      <c r="L372" s="5">
        <f>I357+I359/2</f>
        <v>0.90903515624999998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5">
        <v>0</v>
      </c>
      <c r="AD372" s="5">
        <v>0</v>
      </c>
      <c r="AE372" s="5">
        <v>0</v>
      </c>
      <c r="AF372" s="5">
        <v>0</v>
      </c>
      <c r="AG372" s="5">
        <v>0</v>
      </c>
      <c r="AH372" s="5">
        <v>0</v>
      </c>
      <c r="AI372" s="5">
        <v>0</v>
      </c>
      <c r="AJ372" s="5">
        <v>0</v>
      </c>
      <c r="AK372" s="5">
        <v>0</v>
      </c>
      <c r="AL372" s="5">
        <v>0</v>
      </c>
      <c r="AM372" s="5">
        <v>0</v>
      </c>
      <c r="AN372" s="5">
        <v>0</v>
      </c>
      <c r="AO372" s="5">
        <v>0</v>
      </c>
      <c r="AP372" s="5">
        <v>0</v>
      </c>
      <c r="AQ372" s="5">
        <v>0</v>
      </c>
      <c r="AR372" s="5">
        <v>0</v>
      </c>
      <c r="AS372" s="5">
        <v>0</v>
      </c>
      <c r="AT372" s="5">
        <v>0</v>
      </c>
      <c r="AU372" s="5">
        <v>0</v>
      </c>
      <c r="AV372" s="5">
        <v>0</v>
      </c>
      <c r="AW372" s="5">
        <v>0</v>
      </c>
      <c r="AX372" s="5">
        <v>0</v>
      </c>
      <c r="AY372" s="5">
        <v>0</v>
      </c>
      <c r="AZ372" s="5">
        <v>0</v>
      </c>
      <c r="BA372" s="5">
        <v>0</v>
      </c>
      <c r="BB372" s="5">
        <v>0</v>
      </c>
      <c r="BC372" s="5">
        <v>0</v>
      </c>
      <c r="BD372" s="5">
        <v>0</v>
      </c>
      <c r="BE372" s="5">
        <v>0</v>
      </c>
      <c r="BF372" s="5">
        <v>0</v>
      </c>
      <c r="BG372" s="5">
        <v>0</v>
      </c>
      <c r="BH372" s="5">
        <v>0</v>
      </c>
      <c r="BI372" s="5">
        <v>0</v>
      </c>
      <c r="BJ372" s="5">
        <v>0</v>
      </c>
      <c r="BK372" s="5">
        <v>0</v>
      </c>
      <c r="BL372" s="5">
        <v>0</v>
      </c>
      <c r="BM372" s="5">
        <v>0</v>
      </c>
      <c r="BN372" s="5">
        <v>0</v>
      </c>
      <c r="BO372" s="5">
        <v>0</v>
      </c>
      <c r="BP372" s="5">
        <v>0</v>
      </c>
      <c r="BQ372" s="5">
        <v>0</v>
      </c>
      <c r="BR372" s="5">
        <v>0</v>
      </c>
      <c r="BS372" s="5">
        <v>0</v>
      </c>
      <c r="BT372" s="5">
        <v>0</v>
      </c>
      <c r="BU372" s="5">
        <v>0</v>
      </c>
      <c r="BV372" s="5">
        <v>0</v>
      </c>
      <c r="BW372" s="5">
        <v>0</v>
      </c>
      <c r="BX372" s="5">
        <v>0</v>
      </c>
      <c r="BY372" s="5">
        <v>0</v>
      </c>
      <c r="BZ372" s="5">
        <v>0</v>
      </c>
      <c r="CA372" s="5">
        <v>0</v>
      </c>
      <c r="CB372" s="5">
        <v>0</v>
      </c>
      <c r="CC372" s="5">
        <v>0</v>
      </c>
      <c r="CD372" s="5">
        <v>0</v>
      </c>
      <c r="CE372" s="5">
        <v>0</v>
      </c>
      <c r="CF372" s="5">
        <v>0</v>
      </c>
      <c r="CG372" s="5">
        <v>0</v>
      </c>
      <c r="CH372" s="5">
        <v>0</v>
      </c>
      <c r="CI372" s="5">
        <v>0</v>
      </c>
      <c r="CJ372" s="5">
        <v>0</v>
      </c>
    </row>
    <row r="373" spans="2:88" x14ac:dyDescent="0.25">
      <c r="B373" s="1" t="s">
        <v>25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f>-K363*$C$347/2+K361*$C$347</f>
        <v>1.940604967948718E-2</v>
      </c>
      <c r="J373" s="5">
        <f>K361*$C$347/2</f>
        <v>9.6404246794871799E-3</v>
      </c>
      <c r="K373" s="5">
        <f>-2*K361*$C$347+K361*$C$351</f>
        <v>-3.8507867420823995E-2</v>
      </c>
      <c r="L373" s="5">
        <f>-K363*$C$347</f>
        <v>2.5040064102564106E-4</v>
      </c>
      <c r="M373" s="5">
        <f>K363*$C$347/2+K361*$C$347</f>
        <v>1.915564903846154E-2</v>
      </c>
      <c r="N373" s="5">
        <f>-K361*$C$347/2</f>
        <v>-9.6404246794871799E-3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5">
        <v>0</v>
      </c>
      <c r="AD373" s="5">
        <v>0</v>
      </c>
      <c r="AE373" s="5">
        <v>0</v>
      </c>
      <c r="AF373" s="5">
        <v>0</v>
      </c>
      <c r="AG373" s="5">
        <v>0</v>
      </c>
      <c r="AH373" s="5">
        <v>0</v>
      </c>
      <c r="AI373" s="5">
        <v>0</v>
      </c>
      <c r="AJ373" s="5">
        <v>0</v>
      </c>
      <c r="AK373" s="5">
        <v>0</v>
      </c>
      <c r="AL373" s="5">
        <v>0</v>
      </c>
      <c r="AM373" s="5">
        <v>0</v>
      </c>
      <c r="AN373" s="5">
        <v>0</v>
      </c>
      <c r="AO373" s="5">
        <v>0</v>
      </c>
      <c r="AP373" s="5">
        <v>0</v>
      </c>
      <c r="AQ373" s="5">
        <v>0</v>
      </c>
      <c r="AR373" s="5">
        <v>0</v>
      </c>
      <c r="AS373" s="5">
        <v>0</v>
      </c>
      <c r="AT373" s="5">
        <v>0</v>
      </c>
      <c r="AU373" s="5">
        <v>0</v>
      </c>
      <c r="AV373" s="5">
        <v>0</v>
      </c>
      <c r="AW373" s="5">
        <v>0</v>
      </c>
      <c r="AX373" s="5">
        <v>0</v>
      </c>
      <c r="AY373" s="5">
        <v>0</v>
      </c>
      <c r="AZ373" s="5">
        <v>0</v>
      </c>
      <c r="BA373" s="5">
        <v>0</v>
      </c>
      <c r="BB373" s="5">
        <v>0</v>
      </c>
      <c r="BC373" s="5">
        <v>0</v>
      </c>
      <c r="BD373" s="5">
        <v>0</v>
      </c>
      <c r="BE373" s="5">
        <v>0</v>
      </c>
      <c r="BF373" s="5">
        <v>0</v>
      </c>
      <c r="BG373" s="5">
        <v>0</v>
      </c>
      <c r="BH373" s="5">
        <v>0</v>
      </c>
      <c r="BI373" s="5">
        <v>0</v>
      </c>
      <c r="BJ373" s="5">
        <v>0</v>
      </c>
      <c r="BK373" s="5">
        <v>0</v>
      </c>
      <c r="BL373" s="5">
        <v>0</v>
      </c>
      <c r="BM373" s="5">
        <v>0</v>
      </c>
      <c r="BN373" s="5">
        <v>0</v>
      </c>
      <c r="BO373" s="5">
        <v>0</v>
      </c>
      <c r="BP373" s="5">
        <v>0</v>
      </c>
      <c r="BQ373" s="5">
        <v>0</v>
      </c>
      <c r="BR373" s="5">
        <v>0</v>
      </c>
      <c r="BS373" s="5">
        <v>0</v>
      </c>
      <c r="BT373" s="5">
        <v>0</v>
      </c>
      <c r="BU373" s="5">
        <v>0</v>
      </c>
      <c r="BV373" s="5">
        <v>0</v>
      </c>
      <c r="BW373" s="5">
        <v>0</v>
      </c>
      <c r="BX373" s="5">
        <v>0</v>
      </c>
      <c r="BY373" s="5">
        <v>0</v>
      </c>
      <c r="BZ373" s="5">
        <v>0</v>
      </c>
      <c r="CA373" s="5">
        <v>0</v>
      </c>
      <c r="CB373" s="5">
        <v>0</v>
      </c>
      <c r="CC373" s="5">
        <v>0</v>
      </c>
      <c r="CD373" s="5">
        <v>0</v>
      </c>
      <c r="CE373" s="5">
        <v>0</v>
      </c>
      <c r="CF373" s="5">
        <v>0</v>
      </c>
      <c r="CG373" s="5">
        <v>0</v>
      </c>
      <c r="CH373" s="5">
        <v>0</v>
      </c>
      <c r="CI373" s="5">
        <v>0</v>
      </c>
      <c r="CJ373" s="5">
        <v>0</v>
      </c>
    </row>
    <row r="374" spans="2:88" x14ac:dyDescent="0.25">
      <c r="B374" s="1" t="s">
        <v>26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 s="5">
        <f>-K361*$C$347/2</f>
        <v>-9.6404246794871799E-3</v>
      </c>
      <c r="J374" s="5">
        <f>K357-K359/2</f>
        <v>0.90903613281250017</v>
      </c>
      <c r="K374" s="5">
        <v>0</v>
      </c>
      <c r="L374" s="5">
        <f>-2*K357-K361*$C$347+$C$345*K357*$E$351</f>
        <v>-1.8018149662073435</v>
      </c>
      <c r="M374" s="5">
        <f>K361*$C$347/2</f>
        <v>9.6404246794871799E-3</v>
      </c>
      <c r="N374" s="5">
        <f>K357+K359/2</f>
        <v>0.87429589843750011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5">
        <v>0</v>
      </c>
      <c r="AD374" s="5">
        <v>0</v>
      </c>
      <c r="AE374" s="5">
        <v>0</v>
      </c>
      <c r="AF374" s="5">
        <v>0</v>
      </c>
      <c r="AG374" s="5">
        <v>0</v>
      </c>
      <c r="AH374" s="5">
        <v>0</v>
      </c>
      <c r="AI374" s="5">
        <v>0</v>
      </c>
      <c r="AJ374" s="5">
        <v>0</v>
      </c>
      <c r="AK374" s="5">
        <v>0</v>
      </c>
      <c r="AL374" s="5">
        <v>0</v>
      </c>
      <c r="AM374" s="5">
        <v>0</v>
      </c>
      <c r="AN374" s="5">
        <v>0</v>
      </c>
      <c r="AO374" s="5">
        <v>0</v>
      </c>
      <c r="AP374" s="5">
        <v>0</v>
      </c>
      <c r="AQ374" s="5">
        <v>0</v>
      </c>
      <c r="AR374" s="5">
        <v>0</v>
      </c>
      <c r="AS374" s="5">
        <v>0</v>
      </c>
      <c r="AT374" s="5">
        <v>0</v>
      </c>
      <c r="AU374" s="5">
        <v>0</v>
      </c>
      <c r="AV374" s="5">
        <v>0</v>
      </c>
      <c r="AW374" s="5">
        <v>0</v>
      </c>
      <c r="AX374" s="5">
        <v>0</v>
      </c>
      <c r="AY374" s="5">
        <v>0</v>
      </c>
      <c r="AZ374" s="5">
        <v>0</v>
      </c>
      <c r="BA374" s="5">
        <v>0</v>
      </c>
      <c r="BB374" s="5">
        <v>0</v>
      </c>
      <c r="BC374" s="5">
        <v>0</v>
      </c>
      <c r="BD374" s="5">
        <v>0</v>
      </c>
      <c r="BE374" s="5">
        <v>0</v>
      </c>
      <c r="BF374" s="5">
        <v>0</v>
      </c>
      <c r="BG374" s="5">
        <v>0</v>
      </c>
      <c r="BH374" s="5">
        <v>0</v>
      </c>
      <c r="BI374" s="5">
        <v>0</v>
      </c>
      <c r="BJ374" s="5">
        <v>0</v>
      </c>
      <c r="BK374" s="5">
        <v>0</v>
      </c>
      <c r="BL374" s="5">
        <v>0</v>
      </c>
      <c r="BM374" s="5">
        <v>0</v>
      </c>
      <c r="BN374" s="5">
        <v>0</v>
      </c>
      <c r="BO374" s="5">
        <v>0</v>
      </c>
      <c r="BP374" s="5">
        <v>0</v>
      </c>
      <c r="BQ374" s="5">
        <v>0</v>
      </c>
      <c r="BR374" s="5">
        <v>0</v>
      </c>
      <c r="BS374" s="5">
        <v>0</v>
      </c>
      <c r="BT374" s="5">
        <v>0</v>
      </c>
      <c r="BU374" s="5">
        <v>0</v>
      </c>
      <c r="BV374" s="5">
        <v>0</v>
      </c>
      <c r="BW374" s="5">
        <v>0</v>
      </c>
      <c r="BX374" s="5">
        <v>0</v>
      </c>
      <c r="BY374" s="5">
        <v>0</v>
      </c>
      <c r="BZ374" s="5">
        <v>0</v>
      </c>
      <c r="CA374" s="5">
        <v>0</v>
      </c>
      <c r="CB374" s="5">
        <v>0</v>
      </c>
      <c r="CC374" s="5">
        <v>0</v>
      </c>
      <c r="CD374" s="5">
        <v>0</v>
      </c>
      <c r="CE374" s="5">
        <v>0</v>
      </c>
      <c r="CF374" s="5">
        <v>0</v>
      </c>
      <c r="CG374" s="5">
        <v>0</v>
      </c>
      <c r="CH374" s="5">
        <v>0</v>
      </c>
      <c r="CI374" s="5">
        <v>0</v>
      </c>
      <c r="CJ374" s="5">
        <v>0</v>
      </c>
    </row>
    <row r="375" spans="2:88" x14ac:dyDescent="0.25">
      <c r="B375" s="1" t="s">
        <v>27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f>-M363*$C$347/2+M361*$C$347</f>
        <v>1.915564903846154E-2</v>
      </c>
      <c r="L375" s="5">
        <f>M361*$C$347/2</f>
        <v>9.5152243589743599E-3</v>
      </c>
      <c r="M375" s="5">
        <f>-2*M361*$C$347+M361*$C$351</f>
        <v>-3.8007765246527582E-2</v>
      </c>
      <c r="N375" s="5">
        <f>-M363*$C$347</f>
        <v>2.5040064102564106E-4</v>
      </c>
      <c r="O375" s="5">
        <f>M363*$C$347/2+M361*$C$347</f>
        <v>1.89052483974359E-2</v>
      </c>
      <c r="P375" s="5">
        <f>-M361*$C$347/2</f>
        <v>-9.5152243589743599E-3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5">
        <v>0</v>
      </c>
      <c r="AD375" s="5">
        <v>0</v>
      </c>
      <c r="AE375" s="5">
        <v>0</v>
      </c>
      <c r="AF375" s="5">
        <v>0</v>
      </c>
      <c r="AG375" s="5">
        <v>0</v>
      </c>
      <c r="AH375" s="5">
        <v>0</v>
      </c>
      <c r="AI375" s="5">
        <v>0</v>
      </c>
      <c r="AJ375" s="5">
        <v>0</v>
      </c>
      <c r="AK375" s="5">
        <v>0</v>
      </c>
      <c r="AL375" s="5">
        <v>0</v>
      </c>
      <c r="AM375" s="5">
        <v>0</v>
      </c>
      <c r="AN375" s="5">
        <v>0</v>
      </c>
      <c r="AO375" s="5">
        <v>0</v>
      </c>
      <c r="AP375" s="5">
        <v>0</v>
      </c>
      <c r="AQ375" s="5">
        <v>0</v>
      </c>
      <c r="AR375" s="5">
        <v>0</v>
      </c>
      <c r="AS375" s="5">
        <v>0</v>
      </c>
      <c r="AT375" s="5">
        <v>0</v>
      </c>
      <c r="AU375" s="5">
        <v>0</v>
      </c>
      <c r="AV375" s="5">
        <v>0</v>
      </c>
      <c r="AW375" s="5">
        <v>0</v>
      </c>
      <c r="AX375" s="5">
        <v>0</v>
      </c>
      <c r="AY375" s="5">
        <v>0</v>
      </c>
      <c r="AZ375" s="5">
        <v>0</v>
      </c>
      <c r="BA375" s="5">
        <v>0</v>
      </c>
      <c r="BB375" s="5">
        <v>0</v>
      </c>
      <c r="BC375" s="5">
        <v>0</v>
      </c>
      <c r="BD375" s="5">
        <v>0</v>
      </c>
      <c r="BE375" s="5">
        <v>0</v>
      </c>
      <c r="BF375" s="5">
        <v>0</v>
      </c>
      <c r="BG375" s="5">
        <v>0</v>
      </c>
      <c r="BH375" s="5">
        <v>0</v>
      </c>
      <c r="BI375" s="5">
        <v>0</v>
      </c>
      <c r="BJ375" s="5">
        <v>0</v>
      </c>
      <c r="BK375" s="5">
        <v>0</v>
      </c>
      <c r="BL375" s="5">
        <v>0</v>
      </c>
      <c r="BM375" s="5">
        <v>0</v>
      </c>
      <c r="BN375" s="5">
        <v>0</v>
      </c>
      <c r="BO375" s="5">
        <v>0</v>
      </c>
      <c r="BP375" s="5">
        <v>0</v>
      </c>
      <c r="BQ375" s="5">
        <v>0</v>
      </c>
      <c r="BR375" s="5">
        <v>0</v>
      </c>
      <c r="BS375" s="5">
        <v>0</v>
      </c>
      <c r="BT375" s="5">
        <v>0</v>
      </c>
      <c r="BU375" s="5">
        <v>0</v>
      </c>
      <c r="BV375" s="5">
        <v>0</v>
      </c>
      <c r="BW375" s="5">
        <v>0</v>
      </c>
      <c r="BX375" s="5">
        <v>0</v>
      </c>
      <c r="BY375" s="5">
        <v>0</v>
      </c>
      <c r="BZ375" s="5">
        <v>0</v>
      </c>
      <c r="CA375" s="5">
        <v>0</v>
      </c>
      <c r="CB375" s="5">
        <v>0</v>
      </c>
      <c r="CC375" s="5">
        <v>0</v>
      </c>
      <c r="CD375" s="5">
        <v>0</v>
      </c>
      <c r="CE375" s="5">
        <v>0</v>
      </c>
      <c r="CF375" s="5">
        <v>0</v>
      </c>
      <c r="CG375" s="5">
        <v>0</v>
      </c>
      <c r="CH375" s="5">
        <v>0</v>
      </c>
      <c r="CI375" s="5">
        <v>0</v>
      </c>
      <c r="CJ375" s="5">
        <v>0</v>
      </c>
    </row>
    <row r="376" spans="2:88" x14ac:dyDescent="0.25">
      <c r="B376" s="1" t="s">
        <v>28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f>-M361*$C$347/2</f>
        <v>-9.5152243589743599E-3</v>
      </c>
      <c r="L376" s="5">
        <f>M357-M359/2</f>
        <v>0.87429687499999986</v>
      </c>
      <c r="M376" s="5">
        <v>0</v>
      </c>
      <c r="N376" s="5">
        <f>-2*M357-M361*$C$347+$C$345*M357*$E$351</f>
        <v>-1.7330132199034478</v>
      </c>
      <c r="O376" s="5">
        <f>M361*$C$347/2</f>
        <v>9.5152243589743599E-3</v>
      </c>
      <c r="P376" s="5">
        <f>M357+M359/2</f>
        <v>0.84045312499999991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0</v>
      </c>
      <c r="AE376" s="5">
        <v>0</v>
      </c>
      <c r="AF376" s="5">
        <v>0</v>
      </c>
      <c r="AG376" s="5">
        <v>0</v>
      </c>
      <c r="AH376" s="5">
        <v>0</v>
      </c>
      <c r="AI376" s="5">
        <v>0</v>
      </c>
      <c r="AJ376" s="5">
        <v>0</v>
      </c>
      <c r="AK376" s="5">
        <v>0</v>
      </c>
      <c r="AL376" s="5">
        <v>0</v>
      </c>
      <c r="AM376" s="5">
        <v>0</v>
      </c>
      <c r="AN376" s="5">
        <v>0</v>
      </c>
      <c r="AO376" s="5">
        <v>0</v>
      </c>
      <c r="AP376" s="5">
        <v>0</v>
      </c>
      <c r="AQ376" s="5">
        <v>0</v>
      </c>
      <c r="AR376" s="5">
        <v>0</v>
      </c>
      <c r="AS376" s="5">
        <v>0</v>
      </c>
      <c r="AT376" s="5">
        <v>0</v>
      </c>
      <c r="AU376" s="5">
        <v>0</v>
      </c>
      <c r="AV376" s="5">
        <v>0</v>
      </c>
      <c r="AW376" s="5">
        <v>0</v>
      </c>
      <c r="AX376" s="5">
        <v>0</v>
      </c>
      <c r="AY376" s="5">
        <v>0</v>
      </c>
      <c r="AZ376" s="5">
        <v>0</v>
      </c>
      <c r="BA376" s="5">
        <v>0</v>
      </c>
      <c r="BB376" s="5">
        <v>0</v>
      </c>
      <c r="BC376" s="5">
        <v>0</v>
      </c>
      <c r="BD376" s="5">
        <v>0</v>
      </c>
      <c r="BE376" s="5">
        <v>0</v>
      </c>
      <c r="BF376" s="5">
        <v>0</v>
      </c>
      <c r="BG376" s="5">
        <v>0</v>
      </c>
      <c r="BH376" s="5">
        <v>0</v>
      </c>
      <c r="BI376" s="5">
        <v>0</v>
      </c>
      <c r="BJ376" s="5">
        <v>0</v>
      </c>
      <c r="BK376" s="5">
        <v>0</v>
      </c>
      <c r="BL376" s="5">
        <v>0</v>
      </c>
      <c r="BM376" s="5">
        <v>0</v>
      </c>
      <c r="BN376" s="5">
        <v>0</v>
      </c>
      <c r="BO376" s="5">
        <v>0</v>
      </c>
      <c r="BP376" s="5">
        <v>0</v>
      </c>
      <c r="BQ376" s="5">
        <v>0</v>
      </c>
      <c r="BR376" s="5">
        <v>0</v>
      </c>
      <c r="BS376" s="5">
        <v>0</v>
      </c>
      <c r="BT376" s="5">
        <v>0</v>
      </c>
      <c r="BU376" s="5">
        <v>0</v>
      </c>
      <c r="BV376" s="5">
        <v>0</v>
      </c>
      <c r="BW376" s="5">
        <v>0</v>
      </c>
      <c r="BX376" s="5">
        <v>0</v>
      </c>
      <c r="BY376" s="5">
        <v>0</v>
      </c>
      <c r="BZ376" s="5">
        <v>0</v>
      </c>
      <c r="CA376" s="5">
        <v>0</v>
      </c>
      <c r="CB376" s="5">
        <v>0</v>
      </c>
      <c r="CC376" s="5">
        <v>0</v>
      </c>
      <c r="CD376" s="5">
        <v>0</v>
      </c>
      <c r="CE376" s="5">
        <v>0</v>
      </c>
      <c r="CF376" s="5">
        <v>0</v>
      </c>
      <c r="CG376" s="5">
        <v>0</v>
      </c>
      <c r="CH376" s="5">
        <v>0</v>
      </c>
      <c r="CI376" s="5">
        <v>0</v>
      </c>
      <c r="CJ376" s="5">
        <v>0</v>
      </c>
    </row>
    <row r="377" spans="2:88" x14ac:dyDescent="0.25">
      <c r="B377" s="1" t="s">
        <v>29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f>-O363*$C$347/2+O361*$C$347</f>
        <v>1.89052483974359E-2</v>
      </c>
      <c r="N377" s="5">
        <f>O361*$C$347/2</f>
        <v>9.3900240384615398E-3</v>
      </c>
      <c r="O377" s="5">
        <f>-2*O361*$C$347+O361*$C$351</f>
        <v>-3.7507663072231169E-2</v>
      </c>
      <c r="P377" s="5">
        <f>-O363*$C$347</f>
        <v>2.5040064102564106E-4</v>
      </c>
      <c r="Q377" s="5">
        <f>O363*$C$347/2+O361*$C$347</f>
        <v>1.865484775641026E-2</v>
      </c>
      <c r="R377" s="5">
        <f>-O361*$C$347/2</f>
        <v>-9.3900240384615398E-3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0</v>
      </c>
      <c r="AE377" s="5">
        <v>0</v>
      </c>
      <c r="AF377" s="5">
        <v>0</v>
      </c>
      <c r="AG377" s="5">
        <v>0</v>
      </c>
      <c r="AH377" s="5">
        <v>0</v>
      </c>
      <c r="AI377" s="5">
        <v>0</v>
      </c>
      <c r="AJ377" s="5">
        <v>0</v>
      </c>
      <c r="AK377" s="5">
        <v>0</v>
      </c>
      <c r="AL377" s="5">
        <v>0</v>
      </c>
      <c r="AM377" s="5">
        <v>0</v>
      </c>
      <c r="AN377" s="5">
        <v>0</v>
      </c>
      <c r="AO377" s="5">
        <v>0</v>
      </c>
      <c r="AP377" s="5">
        <v>0</v>
      </c>
      <c r="AQ377" s="5">
        <v>0</v>
      </c>
      <c r="AR377" s="5">
        <v>0</v>
      </c>
      <c r="AS377" s="5">
        <v>0</v>
      </c>
      <c r="AT377" s="5">
        <v>0</v>
      </c>
      <c r="AU377" s="5">
        <v>0</v>
      </c>
      <c r="AV377" s="5">
        <v>0</v>
      </c>
      <c r="AW377" s="5">
        <v>0</v>
      </c>
      <c r="AX377" s="5">
        <v>0</v>
      </c>
      <c r="AY377" s="5">
        <v>0</v>
      </c>
      <c r="AZ377" s="5">
        <v>0</v>
      </c>
      <c r="BA377" s="5">
        <v>0</v>
      </c>
      <c r="BB377" s="5">
        <v>0</v>
      </c>
      <c r="BC377" s="5">
        <v>0</v>
      </c>
      <c r="BD377" s="5">
        <v>0</v>
      </c>
      <c r="BE377" s="5">
        <v>0</v>
      </c>
      <c r="BF377" s="5">
        <v>0</v>
      </c>
      <c r="BG377" s="5">
        <v>0</v>
      </c>
      <c r="BH377" s="5">
        <v>0</v>
      </c>
      <c r="BI377" s="5">
        <v>0</v>
      </c>
      <c r="BJ377" s="5">
        <v>0</v>
      </c>
      <c r="BK377" s="5">
        <v>0</v>
      </c>
      <c r="BL377" s="5">
        <v>0</v>
      </c>
      <c r="BM377" s="5">
        <v>0</v>
      </c>
      <c r="BN377" s="5">
        <v>0</v>
      </c>
      <c r="BO377" s="5">
        <v>0</v>
      </c>
      <c r="BP377" s="5">
        <v>0</v>
      </c>
      <c r="BQ377" s="5">
        <v>0</v>
      </c>
      <c r="BR377" s="5">
        <v>0</v>
      </c>
      <c r="BS377" s="5">
        <v>0</v>
      </c>
      <c r="BT377" s="5">
        <v>0</v>
      </c>
      <c r="BU377" s="5">
        <v>0</v>
      </c>
      <c r="BV377" s="5">
        <v>0</v>
      </c>
      <c r="BW377" s="5">
        <v>0</v>
      </c>
      <c r="BX377" s="5">
        <v>0</v>
      </c>
      <c r="BY377" s="5">
        <v>0</v>
      </c>
      <c r="BZ377" s="5">
        <v>0</v>
      </c>
      <c r="CA377" s="5">
        <v>0</v>
      </c>
      <c r="CB377" s="5">
        <v>0</v>
      </c>
      <c r="CC377" s="5">
        <v>0</v>
      </c>
      <c r="CD377" s="5">
        <v>0</v>
      </c>
      <c r="CE377" s="5">
        <v>0</v>
      </c>
      <c r="CF377" s="5">
        <v>0</v>
      </c>
      <c r="CG377" s="5">
        <v>0</v>
      </c>
      <c r="CH377" s="5">
        <v>0</v>
      </c>
      <c r="CI377" s="5">
        <v>0</v>
      </c>
      <c r="CJ377" s="5">
        <v>0</v>
      </c>
    </row>
    <row r="378" spans="2:88" x14ac:dyDescent="0.25">
      <c r="B378" s="1" t="s">
        <v>30</v>
      </c>
      <c r="C378" s="5">
        <v>0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f>-O361*$C$347/2</f>
        <v>-9.3900240384615398E-3</v>
      </c>
      <c r="N378" s="5">
        <f>O357-O359/2</f>
        <v>0.8404541015625</v>
      </c>
      <c r="O378" s="5">
        <v>0</v>
      </c>
      <c r="P378" s="5">
        <f>-2*O357-O361*$C$347+$C$345*O357*$E$351</f>
        <v>-1.6659919266167122</v>
      </c>
      <c r="Q378" s="5">
        <f>O361*$C$347/2</f>
        <v>9.3900240384615398E-3</v>
      </c>
      <c r="R378" s="5">
        <f>O357+O359/2</f>
        <v>0.8074951171875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0</v>
      </c>
      <c r="AE378" s="5">
        <v>0</v>
      </c>
      <c r="AF378" s="5">
        <v>0</v>
      </c>
      <c r="AG378" s="5">
        <v>0</v>
      </c>
      <c r="AH378" s="5">
        <v>0</v>
      </c>
      <c r="AI378" s="5">
        <v>0</v>
      </c>
      <c r="AJ378" s="5">
        <v>0</v>
      </c>
      <c r="AK378" s="5">
        <v>0</v>
      </c>
      <c r="AL378" s="5">
        <v>0</v>
      </c>
      <c r="AM378" s="5">
        <v>0</v>
      </c>
      <c r="AN378" s="5">
        <v>0</v>
      </c>
      <c r="AO378" s="5">
        <v>0</v>
      </c>
      <c r="AP378" s="5">
        <v>0</v>
      </c>
      <c r="AQ378" s="5">
        <v>0</v>
      </c>
      <c r="AR378" s="5">
        <v>0</v>
      </c>
      <c r="AS378" s="5">
        <v>0</v>
      </c>
      <c r="AT378" s="5">
        <v>0</v>
      </c>
      <c r="AU378" s="5">
        <v>0</v>
      </c>
      <c r="AV378" s="5">
        <v>0</v>
      </c>
      <c r="AW378" s="5">
        <v>0</v>
      </c>
      <c r="AX378" s="5">
        <v>0</v>
      </c>
      <c r="AY378" s="5">
        <v>0</v>
      </c>
      <c r="AZ378" s="5">
        <v>0</v>
      </c>
      <c r="BA378" s="5">
        <v>0</v>
      </c>
      <c r="BB378" s="5">
        <v>0</v>
      </c>
      <c r="BC378" s="5">
        <v>0</v>
      </c>
      <c r="BD378" s="5">
        <v>0</v>
      </c>
      <c r="BE378" s="5">
        <v>0</v>
      </c>
      <c r="BF378" s="5">
        <v>0</v>
      </c>
      <c r="BG378" s="5">
        <v>0</v>
      </c>
      <c r="BH378" s="5">
        <v>0</v>
      </c>
      <c r="BI378" s="5">
        <v>0</v>
      </c>
      <c r="BJ378" s="5">
        <v>0</v>
      </c>
      <c r="BK378" s="5">
        <v>0</v>
      </c>
      <c r="BL378" s="5">
        <v>0</v>
      </c>
      <c r="BM378" s="5">
        <v>0</v>
      </c>
      <c r="BN378" s="5">
        <v>0</v>
      </c>
      <c r="BO378" s="5">
        <v>0</v>
      </c>
      <c r="BP378" s="5">
        <v>0</v>
      </c>
      <c r="BQ378" s="5">
        <v>0</v>
      </c>
      <c r="BR378" s="5">
        <v>0</v>
      </c>
      <c r="BS378" s="5">
        <v>0</v>
      </c>
      <c r="BT378" s="5">
        <v>0</v>
      </c>
      <c r="BU378" s="5">
        <v>0</v>
      </c>
      <c r="BV378" s="5">
        <v>0</v>
      </c>
      <c r="BW378" s="5">
        <v>0</v>
      </c>
      <c r="BX378" s="5">
        <v>0</v>
      </c>
      <c r="BY378" s="5">
        <v>0</v>
      </c>
      <c r="BZ378" s="5">
        <v>0</v>
      </c>
      <c r="CA378" s="5">
        <v>0</v>
      </c>
      <c r="CB378" s="5">
        <v>0</v>
      </c>
      <c r="CC378" s="5">
        <v>0</v>
      </c>
      <c r="CD378" s="5">
        <v>0</v>
      </c>
      <c r="CE378" s="5">
        <v>0</v>
      </c>
      <c r="CF378" s="5">
        <v>0</v>
      </c>
      <c r="CG378" s="5">
        <v>0</v>
      </c>
      <c r="CH378" s="5">
        <v>0</v>
      </c>
      <c r="CI378" s="5">
        <v>0</v>
      </c>
      <c r="CJ378" s="5">
        <v>0</v>
      </c>
    </row>
    <row r="379" spans="2:88" x14ac:dyDescent="0.25">
      <c r="B379" s="1" t="s">
        <v>31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f>-Q363*$C$347/2+Q361*$C$347</f>
        <v>1.865484775641026E-2</v>
      </c>
      <c r="P379" s="5">
        <f>Q361*$C$347/2</f>
        <v>9.2648237179487197E-3</v>
      </c>
      <c r="Q379" s="5">
        <f>-2*Q361*$C$347+Q361*$C$351</f>
        <v>-3.7007560897934756E-2</v>
      </c>
      <c r="R379" s="5">
        <f>-Q363*$C$347</f>
        <v>2.5040064102564106E-4</v>
      </c>
      <c r="S379" s="5">
        <f>Q363*$C$347/2+Q361*$C$347</f>
        <v>1.8404447115384619E-2</v>
      </c>
      <c r="T379" s="5">
        <f>-Q361*$C$347/2</f>
        <v>-9.2648237179487197E-3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0</v>
      </c>
      <c r="AE379" s="5">
        <v>0</v>
      </c>
      <c r="AF379" s="5">
        <v>0</v>
      </c>
      <c r="AG379" s="5">
        <v>0</v>
      </c>
      <c r="AH379" s="5">
        <v>0</v>
      </c>
      <c r="AI379" s="5">
        <v>0</v>
      </c>
      <c r="AJ379" s="5">
        <v>0</v>
      </c>
      <c r="AK379" s="5">
        <v>0</v>
      </c>
      <c r="AL379" s="5">
        <v>0</v>
      </c>
      <c r="AM379" s="5">
        <v>0</v>
      </c>
      <c r="AN379" s="5">
        <v>0</v>
      </c>
      <c r="AO379" s="5">
        <v>0</v>
      </c>
      <c r="AP379" s="5">
        <v>0</v>
      </c>
      <c r="AQ379" s="5">
        <v>0</v>
      </c>
      <c r="AR379" s="5">
        <v>0</v>
      </c>
      <c r="AS379" s="5">
        <v>0</v>
      </c>
      <c r="AT379" s="5">
        <v>0</v>
      </c>
      <c r="AU379" s="5">
        <v>0</v>
      </c>
      <c r="AV379" s="5">
        <v>0</v>
      </c>
      <c r="AW379" s="5">
        <v>0</v>
      </c>
      <c r="AX379" s="5">
        <v>0</v>
      </c>
      <c r="AY379" s="5">
        <v>0</v>
      </c>
      <c r="AZ379" s="5">
        <v>0</v>
      </c>
      <c r="BA379" s="5">
        <v>0</v>
      </c>
      <c r="BB379" s="5">
        <v>0</v>
      </c>
      <c r="BC379" s="5">
        <v>0</v>
      </c>
      <c r="BD379" s="5">
        <v>0</v>
      </c>
      <c r="BE379" s="5">
        <v>0</v>
      </c>
      <c r="BF379" s="5">
        <v>0</v>
      </c>
      <c r="BG379" s="5">
        <v>0</v>
      </c>
      <c r="BH379" s="5">
        <v>0</v>
      </c>
      <c r="BI379" s="5">
        <v>0</v>
      </c>
      <c r="BJ379" s="5">
        <v>0</v>
      </c>
      <c r="BK379" s="5">
        <v>0</v>
      </c>
      <c r="BL379" s="5">
        <v>0</v>
      </c>
      <c r="BM379" s="5">
        <v>0</v>
      </c>
      <c r="BN379" s="5">
        <v>0</v>
      </c>
      <c r="BO379" s="5">
        <v>0</v>
      </c>
      <c r="BP379" s="5">
        <v>0</v>
      </c>
      <c r="BQ379" s="5">
        <v>0</v>
      </c>
      <c r="BR379" s="5">
        <v>0</v>
      </c>
      <c r="BS379" s="5">
        <v>0</v>
      </c>
      <c r="BT379" s="5">
        <v>0</v>
      </c>
      <c r="BU379" s="5">
        <v>0</v>
      </c>
      <c r="BV379" s="5">
        <v>0</v>
      </c>
      <c r="BW379" s="5">
        <v>0</v>
      </c>
      <c r="BX379" s="5">
        <v>0</v>
      </c>
      <c r="BY379" s="5">
        <v>0</v>
      </c>
      <c r="BZ379" s="5">
        <v>0</v>
      </c>
      <c r="CA379" s="5">
        <v>0</v>
      </c>
      <c r="CB379" s="5">
        <v>0</v>
      </c>
      <c r="CC379" s="5">
        <v>0</v>
      </c>
      <c r="CD379" s="5">
        <v>0</v>
      </c>
      <c r="CE379" s="5">
        <v>0</v>
      </c>
      <c r="CF379" s="5">
        <v>0</v>
      </c>
      <c r="CG379" s="5">
        <v>0</v>
      </c>
      <c r="CH379" s="5">
        <v>0</v>
      </c>
      <c r="CI379" s="5">
        <v>0</v>
      </c>
      <c r="CJ379" s="5">
        <v>0</v>
      </c>
    </row>
    <row r="380" spans="2:88" x14ac:dyDescent="0.25">
      <c r="B380" s="1" t="s">
        <v>32</v>
      </c>
      <c r="C380" s="5">
        <v>0</v>
      </c>
      <c r="D380" s="5">
        <v>0</v>
      </c>
      <c r="E380" s="5">
        <v>0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 s="5">
        <f>-Q361*$C$347/2</f>
        <v>-9.2648237179487197E-3</v>
      </c>
      <c r="P380" s="5">
        <f>Q357-Q359/2</f>
        <v>0.80749609375000009</v>
      </c>
      <c r="Q380" s="5">
        <v>0</v>
      </c>
      <c r="R380" s="5">
        <f>-2*Q357-Q361*$C$347+$C$345*Q357*$E$351</f>
        <v>-1.6007276593337525</v>
      </c>
      <c r="S380" s="5">
        <f>Q361*$C$347/2</f>
        <v>9.2648237179487197E-3</v>
      </c>
      <c r="T380" s="5">
        <f>Q357+Q359/2</f>
        <v>0.77541015625000009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5">
        <v>0</v>
      </c>
      <c r="AD380" s="5">
        <v>0</v>
      </c>
      <c r="AE380" s="5">
        <v>0</v>
      </c>
      <c r="AF380" s="5">
        <v>0</v>
      </c>
      <c r="AG380" s="5">
        <v>0</v>
      </c>
      <c r="AH380" s="5">
        <v>0</v>
      </c>
      <c r="AI380" s="5">
        <v>0</v>
      </c>
      <c r="AJ380" s="5">
        <v>0</v>
      </c>
      <c r="AK380" s="5">
        <v>0</v>
      </c>
      <c r="AL380" s="5">
        <v>0</v>
      </c>
      <c r="AM380" s="5">
        <v>0</v>
      </c>
      <c r="AN380" s="5">
        <v>0</v>
      </c>
      <c r="AO380" s="5">
        <v>0</v>
      </c>
      <c r="AP380" s="5">
        <v>0</v>
      </c>
      <c r="AQ380" s="5">
        <v>0</v>
      </c>
      <c r="AR380" s="5">
        <v>0</v>
      </c>
      <c r="AS380" s="5">
        <v>0</v>
      </c>
      <c r="AT380" s="5">
        <v>0</v>
      </c>
      <c r="AU380" s="5">
        <v>0</v>
      </c>
      <c r="AV380" s="5">
        <v>0</v>
      </c>
      <c r="AW380" s="5">
        <v>0</v>
      </c>
      <c r="AX380" s="5">
        <v>0</v>
      </c>
      <c r="AY380" s="5">
        <v>0</v>
      </c>
      <c r="AZ380" s="5">
        <v>0</v>
      </c>
      <c r="BA380" s="5">
        <v>0</v>
      </c>
      <c r="BB380" s="5">
        <v>0</v>
      </c>
      <c r="BC380" s="5">
        <v>0</v>
      </c>
      <c r="BD380" s="5">
        <v>0</v>
      </c>
      <c r="BE380" s="5">
        <v>0</v>
      </c>
      <c r="BF380" s="5">
        <v>0</v>
      </c>
      <c r="BG380" s="5">
        <v>0</v>
      </c>
      <c r="BH380" s="5">
        <v>0</v>
      </c>
      <c r="BI380" s="5">
        <v>0</v>
      </c>
      <c r="BJ380" s="5">
        <v>0</v>
      </c>
      <c r="BK380" s="5">
        <v>0</v>
      </c>
      <c r="BL380" s="5">
        <v>0</v>
      </c>
      <c r="BM380" s="5">
        <v>0</v>
      </c>
      <c r="BN380" s="5">
        <v>0</v>
      </c>
      <c r="BO380" s="5">
        <v>0</v>
      </c>
      <c r="BP380" s="5">
        <v>0</v>
      </c>
      <c r="BQ380" s="5">
        <v>0</v>
      </c>
      <c r="BR380" s="5">
        <v>0</v>
      </c>
      <c r="BS380" s="5">
        <v>0</v>
      </c>
      <c r="BT380" s="5">
        <v>0</v>
      </c>
      <c r="BU380" s="5">
        <v>0</v>
      </c>
      <c r="BV380" s="5">
        <v>0</v>
      </c>
      <c r="BW380" s="5">
        <v>0</v>
      </c>
      <c r="BX380" s="5">
        <v>0</v>
      </c>
      <c r="BY380" s="5">
        <v>0</v>
      </c>
      <c r="BZ380" s="5">
        <v>0</v>
      </c>
      <c r="CA380" s="5">
        <v>0</v>
      </c>
      <c r="CB380" s="5">
        <v>0</v>
      </c>
      <c r="CC380" s="5">
        <v>0</v>
      </c>
      <c r="CD380" s="5">
        <v>0</v>
      </c>
      <c r="CE380" s="5">
        <v>0</v>
      </c>
      <c r="CF380" s="5">
        <v>0</v>
      </c>
      <c r="CG380" s="5">
        <v>0</v>
      </c>
      <c r="CH380" s="5">
        <v>0</v>
      </c>
      <c r="CI380" s="5">
        <v>0</v>
      </c>
      <c r="CJ380" s="5">
        <v>0</v>
      </c>
    </row>
    <row r="381" spans="2:88" x14ac:dyDescent="0.25">
      <c r="B381" s="1" t="s">
        <v>33</v>
      </c>
      <c r="C381" s="5">
        <v>0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>
        <v>0</v>
      </c>
      <c r="P381" s="5">
        <v>0</v>
      </c>
      <c r="Q381" s="5">
        <f>-S363*$C$347/2+S361*$C$347</f>
        <v>1.8404447115384616E-2</v>
      </c>
      <c r="R381" s="5">
        <f>S361*$C$347/2</f>
        <v>9.1396233974358979E-3</v>
      </c>
      <c r="S381" s="5">
        <f>-2*S361*$C$347+S361*$C$351</f>
        <v>-3.6507458723638336E-2</v>
      </c>
      <c r="T381" s="5">
        <f>-S363*$C$347</f>
        <v>2.5040064102564106E-4</v>
      </c>
      <c r="U381" s="5">
        <f>S363*$C$347/2+S361*$C$347</f>
        <v>1.8154046474358976E-2</v>
      </c>
      <c r="V381" s="5">
        <f>-S361*$C$347/2</f>
        <v>-9.1396233974358979E-3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5">
        <v>0</v>
      </c>
      <c r="AD381" s="5">
        <v>0</v>
      </c>
      <c r="AE381" s="5">
        <v>0</v>
      </c>
      <c r="AF381" s="5">
        <v>0</v>
      </c>
      <c r="AG381" s="5">
        <v>0</v>
      </c>
      <c r="AH381" s="5">
        <v>0</v>
      </c>
      <c r="AI381" s="5">
        <v>0</v>
      </c>
      <c r="AJ381" s="5">
        <v>0</v>
      </c>
      <c r="AK381" s="5">
        <v>0</v>
      </c>
      <c r="AL381" s="5">
        <v>0</v>
      </c>
      <c r="AM381" s="5">
        <v>0</v>
      </c>
      <c r="AN381" s="5">
        <v>0</v>
      </c>
      <c r="AO381" s="5">
        <v>0</v>
      </c>
      <c r="AP381" s="5">
        <v>0</v>
      </c>
      <c r="AQ381" s="5">
        <v>0</v>
      </c>
      <c r="AR381" s="5">
        <v>0</v>
      </c>
      <c r="AS381" s="5">
        <v>0</v>
      </c>
      <c r="AT381" s="5">
        <v>0</v>
      </c>
      <c r="AU381" s="5">
        <v>0</v>
      </c>
      <c r="AV381" s="5">
        <v>0</v>
      </c>
      <c r="AW381" s="5">
        <v>0</v>
      </c>
      <c r="AX381" s="5">
        <v>0</v>
      </c>
      <c r="AY381" s="5">
        <v>0</v>
      </c>
      <c r="AZ381" s="5">
        <v>0</v>
      </c>
      <c r="BA381" s="5">
        <v>0</v>
      </c>
      <c r="BB381" s="5">
        <v>0</v>
      </c>
      <c r="BC381" s="5">
        <v>0</v>
      </c>
      <c r="BD381" s="5">
        <v>0</v>
      </c>
      <c r="BE381" s="5">
        <v>0</v>
      </c>
      <c r="BF381" s="5">
        <v>0</v>
      </c>
      <c r="BG381" s="5">
        <v>0</v>
      </c>
      <c r="BH381" s="5">
        <v>0</v>
      </c>
      <c r="BI381" s="5">
        <v>0</v>
      </c>
      <c r="BJ381" s="5">
        <v>0</v>
      </c>
      <c r="BK381" s="5">
        <v>0</v>
      </c>
      <c r="BL381" s="5">
        <v>0</v>
      </c>
      <c r="BM381" s="5">
        <v>0</v>
      </c>
      <c r="BN381" s="5">
        <v>0</v>
      </c>
      <c r="BO381" s="5">
        <v>0</v>
      </c>
      <c r="BP381" s="5">
        <v>0</v>
      </c>
      <c r="BQ381" s="5">
        <v>0</v>
      </c>
      <c r="BR381" s="5">
        <v>0</v>
      </c>
      <c r="BS381" s="5">
        <v>0</v>
      </c>
      <c r="BT381" s="5">
        <v>0</v>
      </c>
      <c r="BU381" s="5">
        <v>0</v>
      </c>
      <c r="BV381" s="5">
        <v>0</v>
      </c>
      <c r="BW381" s="5">
        <v>0</v>
      </c>
      <c r="BX381" s="5">
        <v>0</v>
      </c>
      <c r="BY381" s="5">
        <v>0</v>
      </c>
      <c r="BZ381" s="5">
        <v>0</v>
      </c>
      <c r="CA381" s="5">
        <v>0</v>
      </c>
      <c r="CB381" s="5">
        <v>0</v>
      </c>
      <c r="CC381" s="5">
        <v>0</v>
      </c>
      <c r="CD381" s="5">
        <v>0</v>
      </c>
      <c r="CE381" s="5">
        <v>0</v>
      </c>
      <c r="CF381" s="5">
        <v>0</v>
      </c>
      <c r="CG381" s="5">
        <v>0</v>
      </c>
      <c r="CH381" s="5">
        <v>0</v>
      </c>
      <c r="CI381" s="5">
        <v>0</v>
      </c>
      <c r="CJ381" s="5">
        <v>0</v>
      </c>
    </row>
    <row r="382" spans="2:88" x14ac:dyDescent="0.25">
      <c r="B382" s="1" t="s">
        <v>34</v>
      </c>
      <c r="C382" s="5">
        <v>0</v>
      </c>
      <c r="D382" s="5">
        <v>0</v>
      </c>
      <c r="E382" s="5">
        <v>0</v>
      </c>
      <c r="F382" s="5">
        <v>0</v>
      </c>
      <c r="G382" s="5">
        <v>0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v>0</v>
      </c>
      <c r="P382" s="5">
        <v>0</v>
      </c>
      <c r="Q382" s="5">
        <f>-S361*$C$347/2</f>
        <v>-9.1396233974358979E-3</v>
      </c>
      <c r="R382" s="5">
        <f>S357-S359/2</f>
        <v>0.77541113281249996</v>
      </c>
      <c r="S382" s="5">
        <v>0</v>
      </c>
      <c r="T382" s="5">
        <f>-2*S357-S361*$C$347+$C$345*S357*$E$351</f>
        <v>-1.5371969910411845</v>
      </c>
      <c r="U382" s="5">
        <f>S361*$C$347/2</f>
        <v>9.1396233974358979E-3</v>
      </c>
      <c r="V382" s="5">
        <f>S357+S359/2</f>
        <v>0.74418652343750002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5">
        <v>0</v>
      </c>
      <c r="AD382" s="5">
        <v>0</v>
      </c>
      <c r="AE382" s="5">
        <v>0</v>
      </c>
      <c r="AF382" s="5">
        <v>0</v>
      </c>
      <c r="AG382" s="5">
        <v>0</v>
      </c>
      <c r="AH382" s="5">
        <v>0</v>
      </c>
      <c r="AI382" s="5">
        <v>0</v>
      </c>
      <c r="AJ382" s="5">
        <v>0</v>
      </c>
      <c r="AK382" s="5">
        <v>0</v>
      </c>
      <c r="AL382" s="5">
        <v>0</v>
      </c>
      <c r="AM382" s="5">
        <v>0</v>
      </c>
      <c r="AN382" s="5">
        <v>0</v>
      </c>
      <c r="AO382" s="5">
        <v>0</v>
      </c>
      <c r="AP382" s="5">
        <v>0</v>
      </c>
      <c r="AQ382" s="5">
        <v>0</v>
      </c>
      <c r="AR382" s="5">
        <v>0</v>
      </c>
      <c r="AS382" s="5">
        <v>0</v>
      </c>
      <c r="AT382" s="5">
        <v>0</v>
      </c>
      <c r="AU382" s="5">
        <v>0</v>
      </c>
      <c r="AV382" s="5">
        <v>0</v>
      </c>
      <c r="AW382" s="5">
        <v>0</v>
      </c>
      <c r="AX382" s="5">
        <v>0</v>
      </c>
      <c r="AY382" s="5">
        <v>0</v>
      </c>
      <c r="AZ382" s="5">
        <v>0</v>
      </c>
      <c r="BA382" s="5">
        <v>0</v>
      </c>
      <c r="BB382" s="5">
        <v>0</v>
      </c>
      <c r="BC382" s="5">
        <v>0</v>
      </c>
      <c r="BD382" s="5">
        <v>0</v>
      </c>
      <c r="BE382" s="5">
        <v>0</v>
      </c>
      <c r="BF382" s="5">
        <v>0</v>
      </c>
      <c r="BG382" s="5">
        <v>0</v>
      </c>
      <c r="BH382" s="5">
        <v>0</v>
      </c>
      <c r="BI382" s="5">
        <v>0</v>
      </c>
      <c r="BJ382" s="5">
        <v>0</v>
      </c>
      <c r="BK382" s="5">
        <v>0</v>
      </c>
      <c r="BL382" s="5">
        <v>0</v>
      </c>
      <c r="BM382" s="5">
        <v>0</v>
      </c>
      <c r="BN382" s="5">
        <v>0</v>
      </c>
      <c r="BO382" s="5">
        <v>0</v>
      </c>
      <c r="BP382" s="5">
        <v>0</v>
      </c>
      <c r="BQ382" s="5">
        <v>0</v>
      </c>
      <c r="BR382" s="5">
        <v>0</v>
      </c>
      <c r="BS382" s="5">
        <v>0</v>
      </c>
      <c r="BT382" s="5">
        <v>0</v>
      </c>
      <c r="BU382" s="5">
        <v>0</v>
      </c>
      <c r="BV382" s="5">
        <v>0</v>
      </c>
      <c r="BW382" s="5">
        <v>0</v>
      </c>
      <c r="BX382" s="5">
        <v>0</v>
      </c>
      <c r="BY382" s="5">
        <v>0</v>
      </c>
      <c r="BZ382" s="5">
        <v>0</v>
      </c>
      <c r="CA382" s="5">
        <v>0</v>
      </c>
      <c r="CB382" s="5">
        <v>0</v>
      </c>
      <c r="CC382" s="5">
        <v>0</v>
      </c>
      <c r="CD382" s="5">
        <v>0</v>
      </c>
      <c r="CE382" s="5">
        <v>0</v>
      </c>
      <c r="CF382" s="5">
        <v>0</v>
      </c>
      <c r="CG382" s="5">
        <v>0</v>
      </c>
      <c r="CH382" s="5">
        <v>0</v>
      </c>
      <c r="CI382" s="5">
        <v>0</v>
      </c>
      <c r="CJ382" s="5">
        <v>0</v>
      </c>
    </row>
    <row r="383" spans="2:88" x14ac:dyDescent="0.25">
      <c r="B383" s="1" t="s">
        <v>35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f>-U363*$C$347/2+U361*$C$347</f>
        <v>1.8154046474358976E-2</v>
      </c>
      <c r="T383" s="5">
        <f>U361*$C$347/2</f>
        <v>9.0144230769230779E-3</v>
      </c>
      <c r="U383" s="5">
        <f>-2*U361*$C$347+U361*$C$351</f>
        <v>-3.6007356549341923E-2</v>
      </c>
      <c r="V383" s="5">
        <f>-U363*$C$347</f>
        <v>2.5040064102564106E-4</v>
      </c>
      <c r="W383" s="5">
        <f>U363*$C$347/2+U361*$C$347</f>
        <v>1.7903645833333336E-2</v>
      </c>
      <c r="X383" s="5">
        <f>-U361*$C$347/2</f>
        <v>-9.0144230769230779E-3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0</v>
      </c>
      <c r="AE383" s="5">
        <v>0</v>
      </c>
      <c r="AF383" s="5">
        <v>0</v>
      </c>
      <c r="AG383" s="5">
        <v>0</v>
      </c>
      <c r="AH383" s="5">
        <v>0</v>
      </c>
      <c r="AI383" s="5">
        <v>0</v>
      </c>
      <c r="AJ383" s="5">
        <v>0</v>
      </c>
      <c r="AK383" s="5">
        <v>0</v>
      </c>
      <c r="AL383" s="5">
        <v>0</v>
      </c>
      <c r="AM383" s="5">
        <v>0</v>
      </c>
      <c r="AN383" s="5">
        <v>0</v>
      </c>
      <c r="AO383" s="5">
        <v>0</v>
      </c>
      <c r="AP383" s="5">
        <v>0</v>
      </c>
      <c r="AQ383" s="5">
        <v>0</v>
      </c>
      <c r="AR383" s="5">
        <v>0</v>
      </c>
      <c r="AS383" s="5">
        <v>0</v>
      </c>
      <c r="AT383" s="5">
        <v>0</v>
      </c>
      <c r="AU383" s="5">
        <v>0</v>
      </c>
      <c r="AV383" s="5">
        <v>0</v>
      </c>
      <c r="AW383" s="5">
        <v>0</v>
      </c>
      <c r="AX383" s="5">
        <v>0</v>
      </c>
      <c r="AY383" s="5">
        <v>0</v>
      </c>
      <c r="AZ383" s="5">
        <v>0</v>
      </c>
      <c r="BA383" s="5">
        <v>0</v>
      </c>
      <c r="BB383" s="5">
        <v>0</v>
      </c>
      <c r="BC383" s="5">
        <v>0</v>
      </c>
      <c r="BD383" s="5">
        <v>0</v>
      </c>
      <c r="BE383" s="5">
        <v>0</v>
      </c>
      <c r="BF383" s="5">
        <v>0</v>
      </c>
      <c r="BG383" s="5">
        <v>0</v>
      </c>
      <c r="BH383" s="5">
        <v>0</v>
      </c>
      <c r="BI383" s="5">
        <v>0</v>
      </c>
      <c r="BJ383" s="5">
        <v>0</v>
      </c>
      <c r="BK383" s="5">
        <v>0</v>
      </c>
      <c r="BL383" s="5">
        <v>0</v>
      </c>
      <c r="BM383" s="5">
        <v>0</v>
      </c>
      <c r="BN383" s="5">
        <v>0</v>
      </c>
      <c r="BO383" s="5">
        <v>0</v>
      </c>
      <c r="BP383" s="5">
        <v>0</v>
      </c>
      <c r="BQ383" s="5">
        <v>0</v>
      </c>
      <c r="BR383" s="5">
        <v>0</v>
      </c>
      <c r="BS383" s="5">
        <v>0</v>
      </c>
      <c r="BT383" s="5">
        <v>0</v>
      </c>
      <c r="BU383" s="5">
        <v>0</v>
      </c>
      <c r="BV383" s="5">
        <v>0</v>
      </c>
      <c r="BW383" s="5">
        <v>0</v>
      </c>
      <c r="BX383" s="5">
        <v>0</v>
      </c>
      <c r="BY383" s="5">
        <v>0</v>
      </c>
      <c r="BZ383" s="5">
        <v>0</v>
      </c>
      <c r="CA383" s="5">
        <v>0</v>
      </c>
      <c r="CB383" s="5">
        <v>0</v>
      </c>
      <c r="CC383" s="5">
        <v>0</v>
      </c>
      <c r="CD383" s="5">
        <v>0</v>
      </c>
      <c r="CE383" s="5">
        <v>0</v>
      </c>
      <c r="CF383" s="5">
        <v>0</v>
      </c>
      <c r="CG383" s="5">
        <v>0</v>
      </c>
      <c r="CH383" s="5">
        <v>0</v>
      </c>
      <c r="CI383" s="5">
        <v>0</v>
      </c>
      <c r="CJ383" s="5">
        <v>0</v>
      </c>
    </row>
    <row r="384" spans="2:88" x14ac:dyDescent="0.25">
      <c r="B384" s="1" t="s">
        <v>36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f>-U361*$C$347/2</f>
        <v>-9.0144230769230779E-3</v>
      </c>
      <c r="T384" s="5">
        <f>U357-U359/2</f>
        <v>0.74418750000000011</v>
      </c>
      <c r="U384" s="5">
        <v>0</v>
      </c>
      <c r="V384" s="5">
        <f>-2*U357-U361*$C$347+$C$345*U357*$E$351</f>
        <v>-1.4753764947256254</v>
      </c>
      <c r="W384" s="5">
        <f>U361*$C$347/2</f>
        <v>9.0144230769230779E-3</v>
      </c>
      <c r="X384" s="5">
        <f>U357+U359/2</f>
        <v>0.71381250000000007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0</v>
      </c>
      <c r="AE384" s="5">
        <v>0</v>
      </c>
      <c r="AF384" s="5">
        <v>0</v>
      </c>
      <c r="AG384" s="5">
        <v>0</v>
      </c>
      <c r="AH384" s="5">
        <v>0</v>
      </c>
      <c r="AI384" s="5">
        <v>0</v>
      </c>
      <c r="AJ384" s="5">
        <v>0</v>
      </c>
      <c r="AK384" s="5">
        <v>0</v>
      </c>
      <c r="AL384" s="5">
        <v>0</v>
      </c>
      <c r="AM384" s="5">
        <v>0</v>
      </c>
      <c r="AN384" s="5">
        <v>0</v>
      </c>
      <c r="AO384" s="5">
        <v>0</v>
      </c>
      <c r="AP384" s="5">
        <v>0</v>
      </c>
      <c r="AQ384" s="5">
        <v>0</v>
      </c>
      <c r="AR384" s="5">
        <v>0</v>
      </c>
      <c r="AS384" s="5">
        <v>0</v>
      </c>
      <c r="AT384" s="5">
        <v>0</v>
      </c>
      <c r="AU384" s="5">
        <v>0</v>
      </c>
      <c r="AV384" s="5">
        <v>0</v>
      </c>
      <c r="AW384" s="5">
        <v>0</v>
      </c>
      <c r="AX384" s="5">
        <v>0</v>
      </c>
      <c r="AY384" s="5">
        <v>0</v>
      </c>
      <c r="AZ384" s="5">
        <v>0</v>
      </c>
      <c r="BA384" s="5">
        <v>0</v>
      </c>
      <c r="BB384" s="5">
        <v>0</v>
      </c>
      <c r="BC384" s="5">
        <v>0</v>
      </c>
      <c r="BD384" s="5">
        <v>0</v>
      </c>
      <c r="BE384" s="5">
        <v>0</v>
      </c>
      <c r="BF384" s="5">
        <v>0</v>
      </c>
      <c r="BG384" s="5">
        <v>0</v>
      </c>
      <c r="BH384" s="5">
        <v>0</v>
      </c>
      <c r="BI384" s="5">
        <v>0</v>
      </c>
      <c r="BJ384" s="5">
        <v>0</v>
      </c>
      <c r="BK384" s="5">
        <v>0</v>
      </c>
      <c r="BL384" s="5">
        <v>0</v>
      </c>
      <c r="BM384" s="5">
        <v>0</v>
      </c>
      <c r="BN384" s="5">
        <v>0</v>
      </c>
      <c r="BO384" s="5">
        <v>0</v>
      </c>
      <c r="BP384" s="5">
        <v>0</v>
      </c>
      <c r="BQ384" s="5">
        <v>0</v>
      </c>
      <c r="BR384" s="5">
        <v>0</v>
      </c>
      <c r="BS384" s="5">
        <v>0</v>
      </c>
      <c r="BT384" s="5">
        <v>0</v>
      </c>
      <c r="BU384" s="5">
        <v>0</v>
      </c>
      <c r="BV384" s="5">
        <v>0</v>
      </c>
      <c r="BW384" s="5">
        <v>0</v>
      </c>
      <c r="BX384" s="5">
        <v>0</v>
      </c>
      <c r="BY384" s="5">
        <v>0</v>
      </c>
      <c r="BZ384" s="5">
        <v>0</v>
      </c>
      <c r="CA384" s="5">
        <v>0</v>
      </c>
      <c r="CB384" s="5">
        <v>0</v>
      </c>
      <c r="CC384" s="5">
        <v>0</v>
      </c>
      <c r="CD384" s="5">
        <v>0</v>
      </c>
      <c r="CE384" s="5">
        <v>0</v>
      </c>
      <c r="CF384" s="5">
        <v>0</v>
      </c>
      <c r="CG384" s="5">
        <v>0</v>
      </c>
      <c r="CH384" s="5">
        <v>0</v>
      </c>
      <c r="CI384" s="5">
        <v>0</v>
      </c>
      <c r="CJ384" s="5">
        <v>0</v>
      </c>
    </row>
    <row r="385" spans="2:88" x14ac:dyDescent="0.25">
      <c r="B385" s="1" t="s">
        <v>37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f>-W363*$C$347/2+W361*$C$347</f>
        <v>1.7903645833333332E-2</v>
      </c>
      <c r="V385" s="5">
        <f>W361*$C$347/2</f>
        <v>8.8892227564102561E-3</v>
      </c>
      <c r="W385" s="5">
        <f>-2*W361*$C$347+W361*$C$351</f>
        <v>-3.5507254375045497E-2</v>
      </c>
      <c r="X385" s="5">
        <f>-W363*$C$347</f>
        <v>2.5040064102564106E-4</v>
      </c>
      <c r="Y385" s="5">
        <f>W363*$C$347/2+W361*$C$347</f>
        <v>1.7653245192307692E-2</v>
      </c>
      <c r="Z385" s="5">
        <f>-W361*$C$347/2</f>
        <v>-8.8892227564102561E-3</v>
      </c>
      <c r="AA385" s="5">
        <v>0</v>
      </c>
      <c r="AB385" s="5">
        <v>0</v>
      </c>
      <c r="AC385" s="5">
        <v>0</v>
      </c>
      <c r="AD385" s="5">
        <v>0</v>
      </c>
      <c r="AE385" s="5">
        <v>0</v>
      </c>
      <c r="AF385" s="5">
        <v>0</v>
      </c>
      <c r="AG385" s="5">
        <v>0</v>
      </c>
      <c r="AH385" s="5">
        <v>0</v>
      </c>
      <c r="AI385" s="5">
        <v>0</v>
      </c>
      <c r="AJ385" s="5">
        <v>0</v>
      </c>
      <c r="AK385" s="5">
        <v>0</v>
      </c>
      <c r="AL385" s="5">
        <v>0</v>
      </c>
      <c r="AM385" s="5">
        <v>0</v>
      </c>
      <c r="AN385" s="5">
        <v>0</v>
      </c>
      <c r="AO385" s="5">
        <v>0</v>
      </c>
      <c r="AP385" s="5">
        <v>0</v>
      </c>
      <c r="AQ385" s="5">
        <v>0</v>
      </c>
      <c r="AR385" s="5">
        <v>0</v>
      </c>
      <c r="AS385" s="5">
        <v>0</v>
      </c>
      <c r="AT385" s="5">
        <v>0</v>
      </c>
      <c r="AU385" s="5">
        <v>0</v>
      </c>
      <c r="AV385" s="5">
        <v>0</v>
      </c>
      <c r="AW385" s="5">
        <v>0</v>
      </c>
      <c r="AX385" s="5">
        <v>0</v>
      </c>
      <c r="AY385" s="5">
        <v>0</v>
      </c>
      <c r="AZ385" s="5">
        <v>0</v>
      </c>
      <c r="BA385" s="5">
        <v>0</v>
      </c>
      <c r="BB385" s="5">
        <v>0</v>
      </c>
      <c r="BC385" s="5">
        <v>0</v>
      </c>
      <c r="BD385" s="5">
        <v>0</v>
      </c>
      <c r="BE385" s="5">
        <v>0</v>
      </c>
      <c r="BF385" s="5">
        <v>0</v>
      </c>
      <c r="BG385" s="5">
        <v>0</v>
      </c>
      <c r="BH385" s="5">
        <v>0</v>
      </c>
      <c r="BI385" s="5">
        <v>0</v>
      </c>
      <c r="BJ385" s="5">
        <v>0</v>
      </c>
      <c r="BK385" s="5">
        <v>0</v>
      </c>
      <c r="BL385" s="5">
        <v>0</v>
      </c>
      <c r="BM385" s="5">
        <v>0</v>
      </c>
      <c r="BN385" s="5">
        <v>0</v>
      </c>
      <c r="BO385" s="5">
        <v>0</v>
      </c>
      <c r="BP385" s="5">
        <v>0</v>
      </c>
      <c r="BQ385" s="5">
        <v>0</v>
      </c>
      <c r="BR385" s="5">
        <v>0</v>
      </c>
      <c r="BS385" s="5">
        <v>0</v>
      </c>
      <c r="BT385" s="5">
        <v>0</v>
      </c>
      <c r="BU385" s="5">
        <v>0</v>
      </c>
      <c r="BV385" s="5">
        <v>0</v>
      </c>
      <c r="BW385" s="5">
        <v>0</v>
      </c>
      <c r="BX385" s="5">
        <v>0</v>
      </c>
      <c r="BY385" s="5">
        <v>0</v>
      </c>
      <c r="BZ385" s="5">
        <v>0</v>
      </c>
      <c r="CA385" s="5">
        <v>0</v>
      </c>
      <c r="CB385" s="5">
        <v>0</v>
      </c>
      <c r="CC385" s="5">
        <v>0</v>
      </c>
      <c r="CD385" s="5">
        <v>0</v>
      </c>
      <c r="CE385" s="5">
        <v>0</v>
      </c>
      <c r="CF385" s="5">
        <v>0</v>
      </c>
      <c r="CG385" s="5">
        <v>0</v>
      </c>
      <c r="CH385" s="5">
        <v>0</v>
      </c>
      <c r="CI385" s="5">
        <v>0</v>
      </c>
      <c r="CJ385" s="5">
        <v>0</v>
      </c>
    </row>
    <row r="386" spans="2:88" x14ac:dyDescent="0.25">
      <c r="B386" s="1" t="s">
        <v>38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f>-W361*$C$347/2</f>
        <v>-8.8892227564102561E-3</v>
      </c>
      <c r="V386" s="5">
        <f>W357-W359/2</f>
        <v>0.71381347656249994</v>
      </c>
      <c r="W386" s="5">
        <v>0</v>
      </c>
      <c r="X386" s="5">
        <f>-2*W357-W361*$C$347+$C$345*W357*$E$351</f>
        <v>-1.4152427433736903</v>
      </c>
      <c r="Y386" s="5">
        <f>W361*$C$347/2</f>
        <v>8.8892227564102561E-3</v>
      </c>
      <c r="Z386" s="5">
        <f>W357+W359/2</f>
        <v>0.68427636718749985</v>
      </c>
      <c r="AA386" s="5">
        <v>0</v>
      </c>
      <c r="AB386" s="5">
        <v>0</v>
      </c>
      <c r="AC386" s="5">
        <v>0</v>
      </c>
      <c r="AD386" s="5">
        <v>0</v>
      </c>
      <c r="AE386" s="5">
        <v>0</v>
      </c>
      <c r="AF386" s="5">
        <v>0</v>
      </c>
      <c r="AG386" s="5">
        <v>0</v>
      </c>
      <c r="AH386" s="5">
        <v>0</v>
      </c>
      <c r="AI386" s="5">
        <v>0</v>
      </c>
      <c r="AJ386" s="5">
        <v>0</v>
      </c>
      <c r="AK386" s="5">
        <v>0</v>
      </c>
      <c r="AL386" s="5">
        <v>0</v>
      </c>
      <c r="AM386" s="5">
        <v>0</v>
      </c>
      <c r="AN386" s="5">
        <v>0</v>
      </c>
      <c r="AO386" s="5">
        <v>0</v>
      </c>
      <c r="AP386" s="5">
        <v>0</v>
      </c>
      <c r="AQ386" s="5">
        <v>0</v>
      </c>
      <c r="AR386" s="5">
        <v>0</v>
      </c>
      <c r="AS386" s="5">
        <v>0</v>
      </c>
      <c r="AT386" s="5">
        <v>0</v>
      </c>
      <c r="AU386" s="5">
        <v>0</v>
      </c>
      <c r="AV386" s="5">
        <v>0</v>
      </c>
      <c r="AW386" s="5">
        <v>0</v>
      </c>
      <c r="AX386" s="5">
        <v>0</v>
      </c>
      <c r="AY386" s="5">
        <v>0</v>
      </c>
      <c r="AZ386" s="5">
        <v>0</v>
      </c>
      <c r="BA386" s="5">
        <v>0</v>
      </c>
      <c r="BB386" s="5">
        <v>0</v>
      </c>
      <c r="BC386" s="5">
        <v>0</v>
      </c>
      <c r="BD386" s="5">
        <v>0</v>
      </c>
      <c r="BE386" s="5">
        <v>0</v>
      </c>
      <c r="BF386" s="5">
        <v>0</v>
      </c>
      <c r="BG386" s="5">
        <v>0</v>
      </c>
      <c r="BH386" s="5">
        <v>0</v>
      </c>
      <c r="BI386" s="5">
        <v>0</v>
      </c>
      <c r="BJ386" s="5">
        <v>0</v>
      </c>
      <c r="BK386" s="5">
        <v>0</v>
      </c>
      <c r="BL386" s="5">
        <v>0</v>
      </c>
      <c r="BM386" s="5">
        <v>0</v>
      </c>
      <c r="BN386" s="5">
        <v>0</v>
      </c>
      <c r="BO386" s="5">
        <v>0</v>
      </c>
      <c r="BP386" s="5">
        <v>0</v>
      </c>
      <c r="BQ386" s="5">
        <v>0</v>
      </c>
      <c r="BR386" s="5">
        <v>0</v>
      </c>
      <c r="BS386" s="5">
        <v>0</v>
      </c>
      <c r="BT386" s="5">
        <v>0</v>
      </c>
      <c r="BU386" s="5">
        <v>0</v>
      </c>
      <c r="BV386" s="5">
        <v>0</v>
      </c>
      <c r="BW386" s="5">
        <v>0</v>
      </c>
      <c r="BX386" s="5">
        <v>0</v>
      </c>
      <c r="BY386" s="5">
        <v>0</v>
      </c>
      <c r="BZ386" s="5">
        <v>0</v>
      </c>
      <c r="CA386" s="5">
        <v>0</v>
      </c>
      <c r="CB386" s="5">
        <v>0</v>
      </c>
      <c r="CC386" s="5">
        <v>0</v>
      </c>
      <c r="CD386" s="5">
        <v>0</v>
      </c>
      <c r="CE386" s="5">
        <v>0</v>
      </c>
      <c r="CF386" s="5">
        <v>0</v>
      </c>
      <c r="CG386" s="5">
        <v>0</v>
      </c>
      <c r="CH386" s="5">
        <v>0</v>
      </c>
      <c r="CI386" s="5">
        <v>0</v>
      </c>
      <c r="CJ386" s="5">
        <v>0</v>
      </c>
    </row>
    <row r="387" spans="2:88" x14ac:dyDescent="0.25">
      <c r="B387" s="1" t="s">
        <v>39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f>-Y363*$C$347/2+Y361*$C$347</f>
        <v>1.7653245192307692E-2</v>
      </c>
      <c r="X387" s="5">
        <f>Y361*$C$347/2</f>
        <v>8.764022435897436E-3</v>
      </c>
      <c r="Y387" s="5">
        <f>-2*Y361*$C$347+Y361*$C$351</f>
        <v>-3.5007152200749084E-2</v>
      </c>
      <c r="Z387" s="5">
        <f>-Y363*$C$347</f>
        <v>2.5040064102564106E-4</v>
      </c>
      <c r="AA387" s="5">
        <f>Y363*$C$347/2+Y361*$C$347</f>
        <v>1.7402844551282052E-2</v>
      </c>
      <c r="AB387" s="5">
        <f>-Y361*$C$347/2</f>
        <v>-8.764022435897436E-3</v>
      </c>
      <c r="AC387" s="5">
        <v>0</v>
      </c>
      <c r="AD387" s="5">
        <v>0</v>
      </c>
      <c r="AE387" s="5">
        <v>0</v>
      </c>
      <c r="AF387" s="5">
        <v>0</v>
      </c>
      <c r="AG387" s="5">
        <v>0</v>
      </c>
      <c r="AH387" s="5">
        <v>0</v>
      </c>
      <c r="AI387" s="5">
        <v>0</v>
      </c>
      <c r="AJ387" s="5">
        <v>0</v>
      </c>
      <c r="AK387" s="5">
        <v>0</v>
      </c>
      <c r="AL387" s="5">
        <v>0</v>
      </c>
      <c r="AM387" s="5">
        <v>0</v>
      </c>
      <c r="AN387" s="5">
        <v>0</v>
      </c>
      <c r="AO387" s="5">
        <v>0</v>
      </c>
      <c r="AP387" s="5">
        <v>0</v>
      </c>
      <c r="AQ387" s="5">
        <v>0</v>
      </c>
      <c r="AR387" s="5">
        <v>0</v>
      </c>
      <c r="AS387" s="5">
        <v>0</v>
      </c>
      <c r="AT387" s="5">
        <v>0</v>
      </c>
      <c r="AU387" s="5">
        <v>0</v>
      </c>
      <c r="AV387" s="5">
        <v>0</v>
      </c>
      <c r="AW387" s="5">
        <v>0</v>
      </c>
      <c r="AX387" s="5">
        <v>0</v>
      </c>
      <c r="AY387" s="5">
        <v>0</v>
      </c>
      <c r="AZ387" s="5">
        <v>0</v>
      </c>
      <c r="BA387" s="5">
        <v>0</v>
      </c>
      <c r="BB387" s="5">
        <v>0</v>
      </c>
      <c r="BC387" s="5">
        <v>0</v>
      </c>
      <c r="BD387" s="5">
        <v>0</v>
      </c>
      <c r="BE387" s="5">
        <v>0</v>
      </c>
      <c r="BF387" s="5">
        <v>0</v>
      </c>
      <c r="BG387" s="5">
        <v>0</v>
      </c>
      <c r="BH387" s="5">
        <v>0</v>
      </c>
      <c r="BI387" s="5">
        <v>0</v>
      </c>
      <c r="BJ387" s="5">
        <v>0</v>
      </c>
      <c r="BK387" s="5">
        <v>0</v>
      </c>
      <c r="BL387" s="5">
        <v>0</v>
      </c>
      <c r="BM387" s="5">
        <v>0</v>
      </c>
      <c r="BN387" s="5">
        <v>0</v>
      </c>
      <c r="BO387" s="5">
        <v>0</v>
      </c>
      <c r="BP387" s="5">
        <v>0</v>
      </c>
      <c r="BQ387" s="5">
        <v>0</v>
      </c>
      <c r="BR387" s="5">
        <v>0</v>
      </c>
      <c r="BS387" s="5">
        <v>0</v>
      </c>
      <c r="BT387" s="5">
        <v>0</v>
      </c>
      <c r="BU387" s="5">
        <v>0</v>
      </c>
      <c r="BV387" s="5">
        <v>0</v>
      </c>
      <c r="BW387" s="5">
        <v>0</v>
      </c>
      <c r="BX387" s="5">
        <v>0</v>
      </c>
      <c r="BY387" s="5">
        <v>0</v>
      </c>
      <c r="BZ387" s="5">
        <v>0</v>
      </c>
      <c r="CA387" s="5">
        <v>0</v>
      </c>
      <c r="CB387" s="5">
        <v>0</v>
      </c>
      <c r="CC387" s="5">
        <v>0</v>
      </c>
      <c r="CD387" s="5">
        <v>0</v>
      </c>
      <c r="CE387" s="5">
        <v>0</v>
      </c>
      <c r="CF387" s="5">
        <v>0</v>
      </c>
      <c r="CG387" s="5">
        <v>0</v>
      </c>
      <c r="CH387" s="5">
        <v>0</v>
      </c>
      <c r="CI387" s="5">
        <v>0</v>
      </c>
      <c r="CJ387" s="5">
        <v>0</v>
      </c>
    </row>
    <row r="388" spans="2:88" x14ac:dyDescent="0.25">
      <c r="B388" s="1" t="s">
        <v>40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f>-Y361*$C$347/2</f>
        <v>-8.764022435897436E-3</v>
      </c>
      <c r="X388" s="5">
        <f>Y357-Y359/2</f>
        <v>0.68427734375000004</v>
      </c>
      <c r="Y388" s="5">
        <v>0</v>
      </c>
      <c r="Z388" s="5">
        <f>-2*Y357-Y361*$C$347+$C$345*Y357*$E$351</f>
        <v>-1.3567723099719968</v>
      </c>
      <c r="AA388" s="5">
        <f>Y361*$C$347/2</f>
        <v>8.764022435897436E-3</v>
      </c>
      <c r="AB388" s="5">
        <f>Y357+Y359/2</f>
        <v>0.65556640624999996</v>
      </c>
      <c r="AC388" s="5">
        <v>0</v>
      </c>
      <c r="AD388" s="5">
        <v>0</v>
      </c>
      <c r="AE388" s="5">
        <v>0</v>
      </c>
      <c r="AF388" s="5">
        <v>0</v>
      </c>
      <c r="AG388" s="5">
        <v>0</v>
      </c>
      <c r="AH388" s="5">
        <v>0</v>
      </c>
      <c r="AI388" s="5">
        <v>0</v>
      </c>
      <c r="AJ388" s="5">
        <v>0</v>
      </c>
      <c r="AK388" s="5">
        <v>0</v>
      </c>
      <c r="AL388" s="5">
        <v>0</v>
      </c>
      <c r="AM388" s="5">
        <v>0</v>
      </c>
      <c r="AN388" s="5">
        <v>0</v>
      </c>
      <c r="AO388" s="5">
        <v>0</v>
      </c>
      <c r="AP388" s="5">
        <v>0</v>
      </c>
      <c r="AQ388" s="5">
        <v>0</v>
      </c>
      <c r="AR388" s="5">
        <v>0</v>
      </c>
      <c r="AS388" s="5">
        <v>0</v>
      </c>
      <c r="AT388" s="5">
        <v>0</v>
      </c>
      <c r="AU388" s="5">
        <v>0</v>
      </c>
      <c r="AV388" s="5">
        <v>0</v>
      </c>
      <c r="AW388" s="5">
        <v>0</v>
      </c>
      <c r="AX388" s="5">
        <v>0</v>
      </c>
      <c r="AY388" s="5">
        <v>0</v>
      </c>
      <c r="AZ388" s="5">
        <v>0</v>
      </c>
      <c r="BA388" s="5">
        <v>0</v>
      </c>
      <c r="BB388" s="5">
        <v>0</v>
      </c>
      <c r="BC388" s="5">
        <v>0</v>
      </c>
      <c r="BD388" s="5">
        <v>0</v>
      </c>
      <c r="BE388" s="5">
        <v>0</v>
      </c>
      <c r="BF388" s="5">
        <v>0</v>
      </c>
      <c r="BG388" s="5">
        <v>0</v>
      </c>
      <c r="BH388" s="5">
        <v>0</v>
      </c>
      <c r="BI388" s="5">
        <v>0</v>
      </c>
      <c r="BJ388" s="5">
        <v>0</v>
      </c>
      <c r="BK388" s="5">
        <v>0</v>
      </c>
      <c r="BL388" s="5">
        <v>0</v>
      </c>
      <c r="BM388" s="5">
        <v>0</v>
      </c>
      <c r="BN388" s="5">
        <v>0</v>
      </c>
      <c r="BO388" s="5">
        <v>0</v>
      </c>
      <c r="BP388" s="5">
        <v>0</v>
      </c>
      <c r="BQ388" s="5">
        <v>0</v>
      </c>
      <c r="BR388" s="5">
        <v>0</v>
      </c>
      <c r="BS388" s="5">
        <v>0</v>
      </c>
      <c r="BT388" s="5">
        <v>0</v>
      </c>
      <c r="BU388" s="5">
        <v>0</v>
      </c>
      <c r="BV388" s="5">
        <v>0</v>
      </c>
      <c r="BW388" s="5">
        <v>0</v>
      </c>
      <c r="BX388" s="5">
        <v>0</v>
      </c>
      <c r="BY388" s="5">
        <v>0</v>
      </c>
      <c r="BZ388" s="5">
        <v>0</v>
      </c>
      <c r="CA388" s="5">
        <v>0</v>
      </c>
      <c r="CB388" s="5">
        <v>0</v>
      </c>
      <c r="CC388" s="5">
        <v>0</v>
      </c>
      <c r="CD388" s="5">
        <v>0</v>
      </c>
      <c r="CE388" s="5">
        <v>0</v>
      </c>
      <c r="CF388" s="5">
        <v>0</v>
      </c>
      <c r="CG388" s="5">
        <v>0</v>
      </c>
      <c r="CH388" s="5">
        <v>0</v>
      </c>
      <c r="CI388" s="5">
        <v>0</v>
      </c>
      <c r="CJ388" s="5">
        <v>0</v>
      </c>
    </row>
    <row r="389" spans="2:88" x14ac:dyDescent="0.25">
      <c r="B389" s="1" t="s">
        <v>41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f>-AA363*$C$347/2+AA361*$C$347</f>
        <v>1.7402844551282052E-2</v>
      </c>
      <c r="Z389" s="5">
        <f>AA361*$C$347/2</f>
        <v>8.6388221153846159E-3</v>
      </c>
      <c r="AA389" s="5">
        <f>-2*AA361*$C$347+AA361*$C$351</f>
        <v>-3.4507050026452671E-2</v>
      </c>
      <c r="AB389" s="5">
        <f>-AA363*$C$347</f>
        <v>2.5040064102564106E-4</v>
      </c>
      <c r="AC389" s="5">
        <f>AA363*$C$347/2+AA361*$C$347</f>
        <v>1.7152443910256412E-2</v>
      </c>
      <c r="AD389" s="5">
        <f>-AA361*$C$347/2</f>
        <v>-8.6388221153846159E-3</v>
      </c>
      <c r="AE389" s="5">
        <v>0</v>
      </c>
      <c r="AF389" s="5">
        <v>0</v>
      </c>
      <c r="AG389" s="5">
        <v>0</v>
      </c>
      <c r="AH389" s="5">
        <v>0</v>
      </c>
      <c r="AI389" s="5">
        <v>0</v>
      </c>
      <c r="AJ389" s="5">
        <v>0</v>
      </c>
      <c r="AK389" s="5">
        <v>0</v>
      </c>
      <c r="AL389" s="5">
        <v>0</v>
      </c>
      <c r="AM389" s="5">
        <v>0</v>
      </c>
      <c r="AN389" s="5">
        <v>0</v>
      </c>
      <c r="AO389" s="5">
        <v>0</v>
      </c>
      <c r="AP389" s="5">
        <v>0</v>
      </c>
      <c r="AQ389" s="5">
        <v>0</v>
      </c>
      <c r="AR389" s="5">
        <v>0</v>
      </c>
      <c r="AS389" s="5">
        <v>0</v>
      </c>
      <c r="AT389" s="5">
        <v>0</v>
      </c>
      <c r="AU389" s="5">
        <v>0</v>
      </c>
      <c r="AV389" s="5">
        <v>0</v>
      </c>
      <c r="AW389" s="5">
        <v>0</v>
      </c>
      <c r="AX389" s="5">
        <v>0</v>
      </c>
      <c r="AY389" s="5">
        <v>0</v>
      </c>
      <c r="AZ389" s="5">
        <v>0</v>
      </c>
      <c r="BA389" s="5">
        <v>0</v>
      </c>
      <c r="BB389" s="5">
        <v>0</v>
      </c>
      <c r="BC389" s="5">
        <v>0</v>
      </c>
      <c r="BD389" s="5">
        <v>0</v>
      </c>
      <c r="BE389" s="5">
        <v>0</v>
      </c>
      <c r="BF389" s="5">
        <v>0</v>
      </c>
      <c r="BG389" s="5">
        <v>0</v>
      </c>
      <c r="BH389" s="5">
        <v>0</v>
      </c>
      <c r="BI389" s="5">
        <v>0</v>
      </c>
      <c r="BJ389" s="5">
        <v>0</v>
      </c>
      <c r="BK389" s="5">
        <v>0</v>
      </c>
      <c r="BL389" s="5">
        <v>0</v>
      </c>
      <c r="BM389" s="5">
        <v>0</v>
      </c>
      <c r="BN389" s="5">
        <v>0</v>
      </c>
      <c r="BO389" s="5">
        <v>0</v>
      </c>
      <c r="BP389" s="5">
        <v>0</v>
      </c>
      <c r="BQ389" s="5">
        <v>0</v>
      </c>
      <c r="BR389" s="5">
        <v>0</v>
      </c>
      <c r="BS389" s="5">
        <v>0</v>
      </c>
      <c r="BT389" s="5">
        <v>0</v>
      </c>
      <c r="BU389" s="5">
        <v>0</v>
      </c>
      <c r="BV389" s="5">
        <v>0</v>
      </c>
      <c r="BW389" s="5">
        <v>0</v>
      </c>
      <c r="BX389" s="5">
        <v>0</v>
      </c>
      <c r="BY389" s="5">
        <v>0</v>
      </c>
      <c r="BZ389" s="5">
        <v>0</v>
      </c>
      <c r="CA389" s="5">
        <v>0</v>
      </c>
      <c r="CB389" s="5">
        <v>0</v>
      </c>
      <c r="CC389" s="5">
        <v>0</v>
      </c>
      <c r="CD389" s="5">
        <v>0</v>
      </c>
      <c r="CE389" s="5">
        <v>0</v>
      </c>
      <c r="CF389" s="5">
        <v>0</v>
      </c>
      <c r="CG389" s="5">
        <v>0</v>
      </c>
      <c r="CH389" s="5">
        <v>0</v>
      </c>
      <c r="CI389" s="5">
        <v>0</v>
      </c>
      <c r="CJ389" s="5">
        <v>0</v>
      </c>
    </row>
    <row r="390" spans="2:88" x14ac:dyDescent="0.25">
      <c r="B390" s="1" t="s">
        <v>42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f>-AA361*$C$347/2</f>
        <v>-8.6388221153846159E-3</v>
      </c>
      <c r="Z390" s="5">
        <f>AA357-AA359/2</f>
        <v>0.65556738281250015</v>
      </c>
      <c r="AA390" s="5">
        <v>0</v>
      </c>
      <c r="AB390" s="5">
        <f>-2*AA357-AA361*$C$347+$C$345*AA357*$E$351</f>
        <v>-1.2999417675071607</v>
      </c>
      <c r="AC390" s="5">
        <f>AA361*$C$347/2</f>
        <v>8.6388221153846159E-3</v>
      </c>
      <c r="AD390" s="5">
        <f>AA357+AA359/2</f>
        <v>0.62767089843750012</v>
      </c>
      <c r="AE390" s="5">
        <v>0</v>
      </c>
      <c r="AF390" s="5">
        <v>0</v>
      </c>
      <c r="AG390" s="5">
        <v>0</v>
      </c>
      <c r="AH390" s="5">
        <v>0</v>
      </c>
      <c r="AI390" s="5">
        <v>0</v>
      </c>
      <c r="AJ390" s="5">
        <v>0</v>
      </c>
      <c r="AK390" s="5">
        <v>0</v>
      </c>
      <c r="AL390" s="5">
        <v>0</v>
      </c>
      <c r="AM390" s="5">
        <v>0</v>
      </c>
      <c r="AN390" s="5">
        <v>0</v>
      </c>
      <c r="AO390" s="5">
        <v>0</v>
      </c>
      <c r="AP390" s="5">
        <v>0</v>
      </c>
      <c r="AQ390" s="5">
        <v>0</v>
      </c>
      <c r="AR390" s="5">
        <v>0</v>
      </c>
      <c r="AS390" s="5">
        <v>0</v>
      </c>
      <c r="AT390" s="5">
        <v>0</v>
      </c>
      <c r="AU390" s="5">
        <v>0</v>
      </c>
      <c r="AV390" s="5">
        <v>0</v>
      </c>
      <c r="AW390" s="5">
        <v>0</v>
      </c>
      <c r="AX390" s="5">
        <v>0</v>
      </c>
      <c r="AY390" s="5">
        <v>0</v>
      </c>
      <c r="AZ390" s="5">
        <v>0</v>
      </c>
      <c r="BA390" s="5">
        <v>0</v>
      </c>
      <c r="BB390" s="5">
        <v>0</v>
      </c>
      <c r="BC390" s="5">
        <v>0</v>
      </c>
      <c r="BD390" s="5">
        <v>0</v>
      </c>
      <c r="BE390" s="5">
        <v>0</v>
      </c>
      <c r="BF390" s="5">
        <v>0</v>
      </c>
      <c r="BG390" s="5">
        <v>0</v>
      </c>
      <c r="BH390" s="5">
        <v>0</v>
      </c>
      <c r="BI390" s="5">
        <v>0</v>
      </c>
      <c r="BJ390" s="5">
        <v>0</v>
      </c>
      <c r="BK390" s="5">
        <v>0</v>
      </c>
      <c r="BL390" s="5">
        <v>0</v>
      </c>
      <c r="BM390" s="5">
        <v>0</v>
      </c>
      <c r="BN390" s="5">
        <v>0</v>
      </c>
      <c r="BO390" s="5">
        <v>0</v>
      </c>
      <c r="BP390" s="5">
        <v>0</v>
      </c>
      <c r="BQ390" s="5">
        <v>0</v>
      </c>
      <c r="BR390" s="5">
        <v>0</v>
      </c>
      <c r="BS390" s="5">
        <v>0</v>
      </c>
      <c r="BT390" s="5">
        <v>0</v>
      </c>
      <c r="BU390" s="5">
        <v>0</v>
      </c>
      <c r="BV390" s="5">
        <v>0</v>
      </c>
      <c r="BW390" s="5">
        <v>0</v>
      </c>
      <c r="BX390" s="5">
        <v>0</v>
      </c>
      <c r="BY390" s="5">
        <v>0</v>
      </c>
      <c r="BZ390" s="5">
        <v>0</v>
      </c>
      <c r="CA390" s="5">
        <v>0</v>
      </c>
      <c r="CB390" s="5">
        <v>0</v>
      </c>
      <c r="CC390" s="5">
        <v>0</v>
      </c>
      <c r="CD390" s="5">
        <v>0</v>
      </c>
      <c r="CE390" s="5">
        <v>0</v>
      </c>
      <c r="CF390" s="5">
        <v>0</v>
      </c>
      <c r="CG390" s="5">
        <v>0</v>
      </c>
      <c r="CH390" s="5">
        <v>0</v>
      </c>
      <c r="CI390" s="5">
        <v>0</v>
      </c>
      <c r="CJ390" s="5">
        <v>0</v>
      </c>
    </row>
    <row r="391" spans="2:88" x14ac:dyDescent="0.25">
      <c r="B391" s="1" t="s">
        <v>43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f>-AC363*$C$347/2+AC361*$C$347</f>
        <v>1.7152443910256412E-2</v>
      </c>
      <c r="AB391" s="5">
        <f>AC361*$C$347/2</f>
        <v>8.5136217948717959E-3</v>
      </c>
      <c r="AC391" s="5">
        <f>-2*AC361*$C$347+AC361*$C$351</f>
        <v>-3.4006947852156258E-2</v>
      </c>
      <c r="AD391" s="5">
        <f>-AC363*$C$347</f>
        <v>2.5040064102564106E-4</v>
      </c>
      <c r="AE391" s="5">
        <f>AC363*$C$347/2+AC361*$C$347</f>
        <v>1.6902043269230772E-2</v>
      </c>
      <c r="AF391" s="5">
        <f>-AC361*$C$347/2</f>
        <v>-8.5136217948717959E-3</v>
      </c>
      <c r="AG391" s="5">
        <v>0</v>
      </c>
      <c r="AH391" s="5">
        <v>0</v>
      </c>
      <c r="AI391" s="5">
        <v>0</v>
      </c>
      <c r="AJ391" s="5">
        <v>0</v>
      </c>
      <c r="AK391" s="5">
        <v>0</v>
      </c>
      <c r="AL391" s="5">
        <v>0</v>
      </c>
      <c r="AM391" s="5">
        <v>0</v>
      </c>
      <c r="AN391" s="5">
        <v>0</v>
      </c>
      <c r="AO391" s="5">
        <v>0</v>
      </c>
      <c r="AP391" s="5">
        <v>0</v>
      </c>
      <c r="AQ391" s="5">
        <v>0</v>
      </c>
      <c r="AR391" s="5">
        <v>0</v>
      </c>
      <c r="AS391" s="5">
        <v>0</v>
      </c>
      <c r="AT391" s="5">
        <v>0</v>
      </c>
      <c r="AU391" s="5">
        <v>0</v>
      </c>
      <c r="AV391" s="5">
        <v>0</v>
      </c>
      <c r="AW391" s="5">
        <v>0</v>
      </c>
      <c r="AX391" s="5">
        <v>0</v>
      </c>
      <c r="AY391" s="5">
        <v>0</v>
      </c>
      <c r="AZ391" s="5">
        <v>0</v>
      </c>
      <c r="BA391" s="5">
        <v>0</v>
      </c>
      <c r="BB391" s="5">
        <v>0</v>
      </c>
      <c r="BC391" s="5">
        <v>0</v>
      </c>
      <c r="BD391" s="5">
        <v>0</v>
      </c>
      <c r="BE391" s="5">
        <v>0</v>
      </c>
      <c r="BF391" s="5">
        <v>0</v>
      </c>
      <c r="BG391" s="5">
        <v>0</v>
      </c>
      <c r="BH391" s="5">
        <v>0</v>
      </c>
      <c r="BI391" s="5">
        <v>0</v>
      </c>
      <c r="BJ391" s="5">
        <v>0</v>
      </c>
      <c r="BK391" s="5">
        <v>0</v>
      </c>
      <c r="BL391" s="5">
        <v>0</v>
      </c>
      <c r="BM391" s="5">
        <v>0</v>
      </c>
      <c r="BN391" s="5">
        <v>0</v>
      </c>
      <c r="BO391" s="5">
        <v>0</v>
      </c>
      <c r="BP391" s="5">
        <v>0</v>
      </c>
      <c r="BQ391" s="5">
        <v>0</v>
      </c>
      <c r="BR391" s="5">
        <v>0</v>
      </c>
      <c r="BS391" s="5">
        <v>0</v>
      </c>
      <c r="BT391" s="5">
        <v>0</v>
      </c>
      <c r="BU391" s="5">
        <v>0</v>
      </c>
      <c r="BV391" s="5">
        <v>0</v>
      </c>
      <c r="BW391" s="5">
        <v>0</v>
      </c>
      <c r="BX391" s="5">
        <v>0</v>
      </c>
      <c r="BY391" s="5">
        <v>0</v>
      </c>
      <c r="BZ391" s="5">
        <v>0</v>
      </c>
      <c r="CA391" s="5">
        <v>0</v>
      </c>
      <c r="CB391" s="5">
        <v>0</v>
      </c>
      <c r="CC391" s="5">
        <v>0</v>
      </c>
      <c r="CD391" s="5">
        <v>0</v>
      </c>
      <c r="CE391" s="5">
        <v>0</v>
      </c>
      <c r="CF391" s="5">
        <v>0</v>
      </c>
      <c r="CG391" s="5">
        <v>0</v>
      </c>
      <c r="CH391" s="5">
        <v>0</v>
      </c>
      <c r="CI391" s="5">
        <v>0</v>
      </c>
      <c r="CJ391" s="5">
        <v>0</v>
      </c>
    </row>
    <row r="392" spans="2:88" x14ac:dyDescent="0.25">
      <c r="B392" s="1" t="s">
        <v>44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f>-AC361*$C$347/2</f>
        <v>-8.5136217948717959E-3</v>
      </c>
      <c r="AB392" s="5">
        <f>AC357-AC359/2</f>
        <v>0.62767187499999988</v>
      </c>
      <c r="AC392" s="5">
        <v>0</v>
      </c>
      <c r="AD392" s="5">
        <f>-2*AC357-AC361*$C$347+$C$345*AC357*$E$351</f>
        <v>-1.2447276889657979</v>
      </c>
      <c r="AE392" s="5">
        <f>AC361*$C$347/2</f>
        <v>8.5136217948717959E-3</v>
      </c>
      <c r="AF392" s="5">
        <f>AC357+AC359/2</f>
        <v>0.60057812499999996</v>
      </c>
      <c r="AG392" s="5">
        <v>0</v>
      </c>
      <c r="AH392" s="5">
        <v>0</v>
      </c>
      <c r="AI392" s="5">
        <v>0</v>
      </c>
      <c r="AJ392" s="5">
        <v>0</v>
      </c>
      <c r="AK392" s="5">
        <v>0</v>
      </c>
      <c r="AL392" s="5">
        <v>0</v>
      </c>
      <c r="AM392" s="5">
        <v>0</v>
      </c>
      <c r="AN392" s="5">
        <v>0</v>
      </c>
      <c r="AO392" s="5">
        <v>0</v>
      </c>
      <c r="AP392" s="5">
        <v>0</v>
      </c>
      <c r="AQ392" s="5">
        <v>0</v>
      </c>
      <c r="AR392" s="5">
        <v>0</v>
      </c>
      <c r="AS392" s="5">
        <v>0</v>
      </c>
      <c r="AT392" s="5">
        <v>0</v>
      </c>
      <c r="AU392" s="5">
        <v>0</v>
      </c>
      <c r="AV392" s="5">
        <v>0</v>
      </c>
      <c r="AW392" s="5">
        <v>0</v>
      </c>
      <c r="AX392" s="5">
        <v>0</v>
      </c>
      <c r="AY392" s="5">
        <v>0</v>
      </c>
      <c r="AZ392" s="5">
        <v>0</v>
      </c>
      <c r="BA392" s="5">
        <v>0</v>
      </c>
      <c r="BB392" s="5">
        <v>0</v>
      </c>
      <c r="BC392" s="5">
        <v>0</v>
      </c>
      <c r="BD392" s="5">
        <v>0</v>
      </c>
      <c r="BE392" s="5">
        <v>0</v>
      </c>
      <c r="BF392" s="5">
        <v>0</v>
      </c>
      <c r="BG392" s="5">
        <v>0</v>
      </c>
      <c r="BH392" s="5">
        <v>0</v>
      </c>
      <c r="BI392" s="5">
        <v>0</v>
      </c>
      <c r="BJ392" s="5">
        <v>0</v>
      </c>
      <c r="BK392" s="5">
        <v>0</v>
      </c>
      <c r="BL392" s="5">
        <v>0</v>
      </c>
      <c r="BM392" s="5">
        <v>0</v>
      </c>
      <c r="BN392" s="5">
        <v>0</v>
      </c>
      <c r="BO392" s="5">
        <v>0</v>
      </c>
      <c r="BP392" s="5">
        <v>0</v>
      </c>
      <c r="BQ392" s="5">
        <v>0</v>
      </c>
      <c r="BR392" s="5">
        <v>0</v>
      </c>
      <c r="BS392" s="5">
        <v>0</v>
      </c>
      <c r="BT392" s="5">
        <v>0</v>
      </c>
      <c r="BU392" s="5">
        <v>0</v>
      </c>
      <c r="BV392" s="5">
        <v>0</v>
      </c>
      <c r="BW392" s="5">
        <v>0</v>
      </c>
      <c r="BX392" s="5">
        <v>0</v>
      </c>
      <c r="BY392" s="5">
        <v>0</v>
      </c>
      <c r="BZ392" s="5">
        <v>0</v>
      </c>
      <c r="CA392" s="5">
        <v>0</v>
      </c>
      <c r="CB392" s="5">
        <v>0</v>
      </c>
      <c r="CC392" s="5">
        <v>0</v>
      </c>
      <c r="CD392" s="5">
        <v>0</v>
      </c>
      <c r="CE392" s="5">
        <v>0</v>
      </c>
      <c r="CF392" s="5">
        <v>0</v>
      </c>
      <c r="CG392" s="5">
        <v>0</v>
      </c>
      <c r="CH392" s="5">
        <v>0</v>
      </c>
      <c r="CI392" s="5">
        <v>0</v>
      </c>
      <c r="CJ392" s="5">
        <v>0</v>
      </c>
    </row>
    <row r="393" spans="2:88" x14ac:dyDescent="0.25">
      <c r="B393" s="1" t="s">
        <v>49</v>
      </c>
      <c r="C393" s="5">
        <v>0</v>
      </c>
      <c r="D393" s="5">
        <v>0</v>
      </c>
      <c r="E393" s="5">
        <v>0</v>
      </c>
      <c r="F393" s="5">
        <v>0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5">
        <f>-AE363*$C$347/2+AE361*$C$347</f>
        <v>1.6902043269230772E-2</v>
      </c>
      <c r="AD393" s="5">
        <f>AE361*$C$347/2</f>
        <v>8.3884214743589758E-3</v>
      </c>
      <c r="AE393" s="5">
        <f>-2*AE361*$C$347+AE361*$C$351</f>
        <v>-3.3506845677859845E-2</v>
      </c>
      <c r="AF393" s="5">
        <f>-AE363*$C$347</f>
        <v>2.5040064102564106E-4</v>
      </c>
      <c r="AG393" s="5">
        <f>AE363*$C$347/2+AE361*$C$347</f>
        <v>1.6651642628205131E-2</v>
      </c>
      <c r="AH393" s="5">
        <f>-AE361*$C$347/2</f>
        <v>-8.3884214743589758E-3</v>
      </c>
      <c r="AI393" s="5">
        <v>0</v>
      </c>
      <c r="AJ393" s="5">
        <v>0</v>
      </c>
      <c r="AK393" s="5">
        <v>0</v>
      </c>
      <c r="AL393" s="5">
        <v>0</v>
      </c>
      <c r="AM393" s="5">
        <v>0</v>
      </c>
      <c r="AN393" s="5">
        <v>0</v>
      </c>
      <c r="AO393" s="5">
        <v>0</v>
      </c>
      <c r="AP393" s="5">
        <v>0</v>
      </c>
      <c r="AQ393" s="5">
        <v>0</v>
      </c>
      <c r="AR393" s="5">
        <v>0</v>
      </c>
      <c r="AS393" s="5">
        <v>0</v>
      </c>
      <c r="AT393" s="5">
        <v>0</v>
      </c>
      <c r="AU393" s="5">
        <v>0</v>
      </c>
      <c r="AV393" s="5">
        <v>0</v>
      </c>
      <c r="AW393" s="5">
        <v>0</v>
      </c>
      <c r="AX393" s="5">
        <v>0</v>
      </c>
      <c r="AY393" s="5">
        <v>0</v>
      </c>
      <c r="AZ393" s="5">
        <v>0</v>
      </c>
      <c r="BA393" s="5">
        <v>0</v>
      </c>
      <c r="BB393" s="5">
        <v>0</v>
      </c>
      <c r="BC393" s="5">
        <v>0</v>
      </c>
      <c r="BD393" s="5">
        <v>0</v>
      </c>
      <c r="BE393" s="5">
        <v>0</v>
      </c>
      <c r="BF393" s="5">
        <v>0</v>
      </c>
      <c r="BG393" s="5">
        <v>0</v>
      </c>
      <c r="BH393" s="5">
        <v>0</v>
      </c>
      <c r="BI393" s="5">
        <v>0</v>
      </c>
      <c r="BJ393" s="5">
        <v>0</v>
      </c>
      <c r="BK393" s="5">
        <v>0</v>
      </c>
      <c r="BL393" s="5">
        <v>0</v>
      </c>
      <c r="BM393" s="5">
        <v>0</v>
      </c>
      <c r="BN393" s="5">
        <v>0</v>
      </c>
      <c r="BO393" s="5">
        <v>0</v>
      </c>
      <c r="BP393" s="5">
        <v>0</v>
      </c>
      <c r="BQ393" s="5">
        <v>0</v>
      </c>
      <c r="BR393" s="5">
        <v>0</v>
      </c>
      <c r="BS393" s="5">
        <v>0</v>
      </c>
      <c r="BT393" s="5">
        <v>0</v>
      </c>
      <c r="BU393" s="5">
        <v>0</v>
      </c>
      <c r="BV393" s="5">
        <v>0</v>
      </c>
      <c r="BW393" s="5">
        <v>0</v>
      </c>
      <c r="BX393" s="5">
        <v>0</v>
      </c>
      <c r="BY393" s="5">
        <v>0</v>
      </c>
      <c r="BZ393" s="5">
        <v>0</v>
      </c>
      <c r="CA393" s="5">
        <v>0</v>
      </c>
      <c r="CB393" s="5">
        <v>0</v>
      </c>
      <c r="CC393" s="5">
        <v>0</v>
      </c>
      <c r="CD393" s="5">
        <v>0</v>
      </c>
      <c r="CE393" s="5">
        <v>0</v>
      </c>
      <c r="CF393" s="5">
        <v>0</v>
      </c>
      <c r="CG393" s="5">
        <v>0</v>
      </c>
      <c r="CH393" s="5">
        <v>0</v>
      </c>
      <c r="CI393" s="5">
        <v>0</v>
      </c>
      <c r="CJ393" s="5">
        <v>0</v>
      </c>
    </row>
    <row r="394" spans="2:88" x14ac:dyDescent="0.25">
      <c r="B394" s="1" t="s">
        <v>50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5">
        <f>-AE361*$C$347/2</f>
        <v>-8.3884214743589758E-3</v>
      </c>
      <c r="AD394" s="5">
        <f>AE357-AE359/2</f>
        <v>0.60057910156250005</v>
      </c>
      <c r="AE394" s="5">
        <v>0</v>
      </c>
      <c r="AF394" s="5">
        <f>-2*AE357-AE361*$C$347+$C$345*AE357*$E$351</f>
        <v>-1.191106647334526</v>
      </c>
      <c r="AG394" s="5">
        <f>AE361*$C$347/2</f>
        <v>8.3884214743589758E-3</v>
      </c>
      <c r="AH394" s="5">
        <f>AE357+AE359/2</f>
        <v>0.57427636718750008</v>
      </c>
      <c r="AI394" s="5">
        <v>0</v>
      </c>
      <c r="AJ394" s="5">
        <v>0</v>
      </c>
      <c r="AK394" s="5">
        <v>0</v>
      </c>
      <c r="AL394" s="5">
        <v>0</v>
      </c>
      <c r="AM394" s="5">
        <v>0</v>
      </c>
      <c r="AN394" s="5">
        <v>0</v>
      </c>
      <c r="AO394" s="5">
        <v>0</v>
      </c>
      <c r="AP394" s="5">
        <v>0</v>
      </c>
      <c r="AQ394" s="5">
        <v>0</v>
      </c>
      <c r="AR394" s="5">
        <v>0</v>
      </c>
      <c r="AS394" s="5">
        <v>0</v>
      </c>
      <c r="AT394" s="5">
        <v>0</v>
      </c>
      <c r="AU394" s="5">
        <v>0</v>
      </c>
      <c r="AV394" s="5">
        <v>0</v>
      </c>
      <c r="AW394" s="5">
        <v>0</v>
      </c>
      <c r="AX394" s="5">
        <v>0</v>
      </c>
      <c r="AY394" s="5">
        <v>0</v>
      </c>
      <c r="AZ394" s="5">
        <v>0</v>
      </c>
      <c r="BA394" s="5">
        <v>0</v>
      </c>
      <c r="BB394" s="5">
        <v>0</v>
      </c>
      <c r="BC394" s="5">
        <v>0</v>
      </c>
      <c r="BD394" s="5">
        <v>0</v>
      </c>
      <c r="BE394" s="5">
        <v>0</v>
      </c>
      <c r="BF394" s="5">
        <v>0</v>
      </c>
      <c r="BG394" s="5">
        <v>0</v>
      </c>
      <c r="BH394" s="5">
        <v>0</v>
      </c>
      <c r="BI394" s="5">
        <v>0</v>
      </c>
      <c r="BJ394" s="5">
        <v>0</v>
      </c>
      <c r="BK394" s="5">
        <v>0</v>
      </c>
      <c r="BL394" s="5">
        <v>0</v>
      </c>
      <c r="BM394" s="5">
        <v>0</v>
      </c>
      <c r="BN394" s="5">
        <v>0</v>
      </c>
      <c r="BO394" s="5">
        <v>0</v>
      </c>
      <c r="BP394" s="5">
        <v>0</v>
      </c>
      <c r="BQ394" s="5">
        <v>0</v>
      </c>
      <c r="BR394" s="5">
        <v>0</v>
      </c>
      <c r="BS394" s="5">
        <v>0</v>
      </c>
      <c r="BT394" s="5">
        <v>0</v>
      </c>
      <c r="BU394" s="5">
        <v>0</v>
      </c>
      <c r="BV394" s="5">
        <v>0</v>
      </c>
      <c r="BW394" s="5">
        <v>0</v>
      </c>
      <c r="BX394" s="5">
        <v>0</v>
      </c>
      <c r="BY394" s="5">
        <v>0</v>
      </c>
      <c r="BZ394" s="5">
        <v>0</v>
      </c>
      <c r="CA394" s="5">
        <v>0</v>
      </c>
      <c r="CB394" s="5">
        <v>0</v>
      </c>
      <c r="CC394" s="5">
        <v>0</v>
      </c>
      <c r="CD394" s="5">
        <v>0</v>
      </c>
      <c r="CE394" s="5">
        <v>0</v>
      </c>
      <c r="CF394" s="5">
        <v>0</v>
      </c>
      <c r="CG394" s="5">
        <v>0</v>
      </c>
      <c r="CH394" s="5">
        <v>0</v>
      </c>
      <c r="CI394" s="5">
        <v>0</v>
      </c>
      <c r="CJ394" s="5">
        <v>0</v>
      </c>
    </row>
    <row r="395" spans="2:88" x14ac:dyDescent="0.25">
      <c r="B395" s="1" t="s">
        <v>51</v>
      </c>
      <c r="C395" s="5">
        <v>0</v>
      </c>
      <c r="D395" s="5">
        <v>0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5">
        <v>0</v>
      </c>
      <c r="AD395" s="5">
        <v>0</v>
      </c>
      <c r="AE395" s="5">
        <f>-AG363*$C$347/2+AG361*$C$347</f>
        <v>1.6651642628205128E-2</v>
      </c>
      <c r="AF395" s="5">
        <f>AG361*$C$347/2</f>
        <v>8.263221153846154E-3</v>
      </c>
      <c r="AG395" s="5">
        <f>-2*AG361*$C$347+AG361*$C$351</f>
        <v>-3.3006743503563425E-2</v>
      </c>
      <c r="AH395" s="5">
        <f>-AG363*$C$347</f>
        <v>2.5040064102564106E-4</v>
      </c>
      <c r="AI395" s="5">
        <f>AG363*$C$347/2+AG361*$C$347</f>
        <v>1.6401241987179488E-2</v>
      </c>
      <c r="AJ395" s="5">
        <f>-AG361*$C$347/2</f>
        <v>-8.263221153846154E-3</v>
      </c>
      <c r="AK395" s="5">
        <v>0</v>
      </c>
      <c r="AL395" s="5">
        <v>0</v>
      </c>
      <c r="AM395" s="5">
        <v>0</v>
      </c>
      <c r="AN395" s="5">
        <v>0</v>
      </c>
      <c r="AO395" s="5">
        <v>0</v>
      </c>
      <c r="AP395" s="5">
        <v>0</v>
      </c>
      <c r="AQ395" s="5">
        <v>0</v>
      </c>
      <c r="AR395" s="5">
        <v>0</v>
      </c>
      <c r="AS395" s="5">
        <v>0</v>
      </c>
      <c r="AT395" s="5">
        <v>0</v>
      </c>
      <c r="AU395" s="5">
        <v>0</v>
      </c>
      <c r="AV395" s="5">
        <v>0</v>
      </c>
      <c r="AW395" s="5">
        <v>0</v>
      </c>
      <c r="AX395" s="5">
        <v>0</v>
      </c>
      <c r="AY395" s="5">
        <v>0</v>
      </c>
      <c r="AZ395" s="5">
        <v>0</v>
      </c>
      <c r="BA395" s="5">
        <v>0</v>
      </c>
      <c r="BB395" s="5">
        <v>0</v>
      </c>
      <c r="BC395" s="5">
        <v>0</v>
      </c>
      <c r="BD395" s="5">
        <v>0</v>
      </c>
      <c r="BE395" s="5">
        <v>0</v>
      </c>
      <c r="BF395" s="5">
        <v>0</v>
      </c>
      <c r="BG395" s="5">
        <v>0</v>
      </c>
      <c r="BH395" s="5">
        <v>0</v>
      </c>
      <c r="BI395" s="5">
        <v>0</v>
      </c>
      <c r="BJ395" s="5">
        <v>0</v>
      </c>
      <c r="BK395" s="5">
        <v>0</v>
      </c>
      <c r="BL395" s="5">
        <v>0</v>
      </c>
      <c r="BM395" s="5">
        <v>0</v>
      </c>
      <c r="BN395" s="5">
        <v>0</v>
      </c>
      <c r="BO395" s="5">
        <v>0</v>
      </c>
      <c r="BP395" s="5">
        <v>0</v>
      </c>
      <c r="BQ395" s="5">
        <v>0</v>
      </c>
      <c r="BR395" s="5">
        <v>0</v>
      </c>
      <c r="BS395" s="5">
        <v>0</v>
      </c>
      <c r="BT395" s="5">
        <v>0</v>
      </c>
      <c r="BU395" s="5">
        <v>0</v>
      </c>
      <c r="BV395" s="5">
        <v>0</v>
      </c>
      <c r="BW395" s="5">
        <v>0</v>
      </c>
      <c r="BX395" s="5">
        <v>0</v>
      </c>
      <c r="BY395" s="5">
        <v>0</v>
      </c>
      <c r="BZ395" s="5">
        <v>0</v>
      </c>
      <c r="CA395" s="5">
        <v>0</v>
      </c>
      <c r="CB395" s="5">
        <v>0</v>
      </c>
      <c r="CC395" s="5">
        <v>0</v>
      </c>
      <c r="CD395" s="5">
        <v>0</v>
      </c>
      <c r="CE395" s="5">
        <v>0</v>
      </c>
      <c r="CF395" s="5">
        <v>0</v>
      </c>
      <c r="CG395" s="5">
        <v>0</v>
      </c>
      <c r="CH395" s="5">
        <v>0</v>
      </c>
      <c r="CI395" s="5">
        <v>0</v>
      </c>
      <c r="CJ395" s="5">
        <v>0</v>
      </c>
    </row>
    <row r="396" spans="2:88" x14ac:dyDescent="0.25">
      <c r="B396" s="1" t="s">
        <v>52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5">
        <v>0</v>
      </c>
      <c r="AD396" s="5">
        <v>0</v>
      </c>
      <c r="AE396" s="5">
        <f>-AG361*$C$347/2</f>
        <v>-8.263221153846154E-3</v>
      </c>
      <c r="AF396" s="5">
        <f>AG357-AG359/2</f>
        <v>0.57427734374999995</v>
      </c>
      <c r="AG396" s="5">
        <v>0</v>
      </c>
      <c r="AH396" s="5">
        <f>-2*AG357-AG361*$C$347+$C$345*AG357*$E$351</f>
        <v>-1.1390552155999594</v>
      </c>
      <c r="AI396" s="5">
        <f>AG361*$C$347/2</f>
        <v>8.263221153846154E-3</v>
      </c>
      <c r="AJ396" s="5">
        <f>AG357+AG359/2</f>
        <v>0.54875390624999998</v>
      </c>
      <c r="AK396" s="5">
        <v>0</v>
      </c>
      <c r="AL396" s="5">
        <v>0</v>
      </c>
      <c r="AM396" s="5">
        <v>0</v>
      </c>
      <c r="AN396" s="5">
        <v>0</v>
      </c>
      <c r="AO396" s="5">
        <v>0</v>
      </c>
      <c r="AP396" s="5">
        <v>0</v>
      </c>
      <c r="AQ396" s="5">
        <v>0</v>
      </c>
      <c r="AR396" s="5">
        <v>0</v>
      </c>
      <c r="AS396" s="5">
        <v>0</v>
      </c>
      <c r="AT396" s="5">
        <v>0</v>
      </c>
      <c r="AU396" s="5">
        <v>0</v>
      </c>
      <c r="AV396" s="5">
        <v>0</v>
      </c>
      <c r="AW396" s="5">
        <v>0</v>
      </c>
      <c r="AX396" s="5">
        <v>0</v>
      </c>
      <c r="AY396" s="5">
        <v>0</v>
      </c>
      <c r="AZ396" s="5">
        <v>0</v>
      </c>
      <c r="BA396" s="5">
        <v>0</v>
      </c>
      <c r="BB396" s="5">
        <v>0</v>
      </c>
      <c r="BC396" s="5">
        <v>0</v>
      </c>
      <c r="BD396" s="5">
        <v>0</v>
      </c>
      <c r="BE396" s="5">
        <v>0</v>
      </c>
      <c r="BF396" s="5">
        <v>0</v>
      </c>
      <c r="BG396" s="5">
        <v>0</v>
      </c>
      <c r="BH396" s="5">
        <v>0</v>
      </c>
      <c r="BI396" s="5">
        <v>0</v>
      </c>
      <c r="BJ396" s="5">
        <v>0</v>
      </c>
      <c r="BK396" s="5">
        <v>0</v>
      </c>
      <c r="BL396" s="5">
        <v>0</v>
      </c>
      <c r="BM396" s="5">
        <v>0</v>
      </c>
      <c r="BN396" s="5">
        <v>0</v>
      </c>
      <c r="BO396" s="5">
        <v>0</v>
      </c>
      <c r="BP396" s="5">
        <v>0</v>
      </c>
      <c r="BQ396" s="5">
        <v>0</v>
      </c>
      <c r="BR396" s="5">
        <v>0</v>
      </c>
      <c r="BS396" s="5">
        <v>0</v>
      </c>
      <c r="BT396" s="5">
        <v>0</v>
      </c>
      <c r="BU396" s="5">
        <v>0</v>
      </c>
      <c r="BV396" s="5">
        <v>0</v>
      </c>
      <c r="BW396" s="5">
        <v>0</v>
      </c>
      <c r="BX396" s="5">
        <v>0</v>
      </c>
      <c r="BY396" s="5">
        <v>0</v>
      </c>
      <c r="BZ396" s="5">
        <v>0</v>
      </c>
      <c r="CA396" s="5">
        <v>0</v>
      </c>
      <c r="CB396" s="5">
        <v>0</v>
      </c>
      <c r="CC396" s="5">
        <v>0</v>
      </c>
      <c r="CD396" s="5">
        <v>0</v>
      </c>
      <c r="CE396" s="5">
        <v>0</v>
      </c>
      <c r="CF396" s="5">
        <v>0</v>
      </c>
      <c r="CG396" s="5">
        <v>0</v>
      </c>
      <c r="CH396" s="5">
        <v>0</v>
      </c>
      <c r="CI396" s="5">
        <v>0</v>
      </c>
      <c r="CJ396" s="5">
        <v>0</v>
      </c>
    </row>
    <row r="397" spans="2:88" x14ac:dyDescent="0.25">
      <c r="B397" s="1" t="s">
        <v>53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5">
        <v>0</v>
      </c>
      <c r="AD397" s="5">
        <v>0</v>
      </c>
      <c r="AE397" s="5">
        <v>0</v>
      </c>
      <c r="AF397" s="5">
        <v>0</v>
      </c>
      <c r="AG397" s="5">
        <f>-AI363*$C$347/2+AI361*$C$347</f>
        <v>1.6401241987179488E-2</v>
      </c>
      <c r="AH397" s="5">
        <f>AI361*$C$347/2</f>
        <v>8.1380208333333339E-3</v>
      </c>
      <c r="AI397" s="5">
        <f>-2*AI361*$C$347+AI361*$C$351</f>
        <v>-3.2506641329267012E-2</v>
      </c>
      <c r="AJ397" s="5">
        <f>-AI363*$C$347</f>
        <v>2.5040064102564106E-4</v>
      </c>
      <c r="AK397" s="5">
        <f>AI363*$C$347/2+AI361*$C$347</f>
        <v>1.6150841346153848E-2</v>
      </c>
      <c r="AL397" s="5">
        <f>-AI361*$C$347/2</f>
        <v>-8.1380208333333339E-3</v>
      </c>
      <c r="AM397" s="5">
        <v>0</v>
      </c>
      <c r="AN397" s="5">
        <v>0</v>
      </c>
      <c r="AO397" s="5">
        <v>0</v>
      </c>
      <c r="AP397" s="5">
        <v>0</v>
      </c>
      <c r="AQ397" s="5">
        <v>0</v>
      </c>
      <c r="AR397" s="5">
        <v>0</v>
      </c>
      <c r="AS397" s="5">
        <v>0</v>
      </c>
      <c r="AT397" s="5">
        <v>0</v>
      </c>
      <c r="AU397" s="5">
        <v>0</v>
      </c>
      <c r="AV397" s="5">
        <v>0</v>
      </c>
      <c r="AW397" s="5">
        <v>0</v>
      </c>
      <c r="AX397" s="5">
        <v>0</v>
      </c>
      <c r="AY397" s="5">
        <v>0</v>
      </c>
      <c r="AZ397" s="5">
        <v>0</v>
      </c>
      <c r="BA397" s="5">
        <v>0</v>
      </c>
      <c r="BB397" s="5">
        <v>0</v>
      </c>
      <c r="BC397" s="5">
        <v>0</v>
      </c>
      <c r="BD397" s="5">
        <v>0</v>
      </c>
      <c r="BE397" s="5">
        <v>0</v>
      </c>
      <c r="BF397" s="5">
        <v>0</v>
      </c>
      <c r="BG397" s="5">
        <v>0</v>
      </c>
      <c r="BH397" s="5">
        <v>0</v>
      </c>
      <c r="BI397" s="5">
        <v>0</v>
      </c>
      <c r="BJ397" s="5">
        <v>0</v>
      </c>
      <c r="BK397" s="5">
        <v>0</v>
      </c>
      <c r="BL397" s="5">
        <v>0</v>
      </c>
      <c r="BM397" s="5">
        <v>0</v>
      </c>
      <c r="BN397" s="5">
        <v>0</v>
      </c>
      <c r="BO397" s="5">
        <v>0</v>
      </c>
      <c r="BP397" s="5">
        <v>0</v>
      </c>
      <c r="BQ397" s="5">
        <v>0</v>
      </c>
      <c r="BR397" s="5">
        <v>0</v>
      </c>
      <c r="BS397" s="5">
        <v>0</v>
      </c>
      <c r="BT397" s="5">
        <v>0</v>
      </c>
      <c r="BU397" s="5">
        <v>0</v>
      </c>
      <c r="BV397" s="5">
        <v>0</v>
      </c>
      <c r="BW397" s="5">
        <v>0</v>
      </c>
      <c r="BX397" s="5">
        <v>0</v>
      </c>
      <c r="BY397" s="5">
        <v>0</v>
      </c>
      <c r="BZ397" s="5">
        <v>0</v>
      </c>
      <c r="CA397" s="5">
        <v>0</v>
      </c>
      <c r="CB397" s="5">
        <v>0</v>
      </c>
      <c r="CC397" s="5">
        <v>0</v>
      </c>
      <c r="CD397" s="5">
        <v>0</v>
      </c>
      <c r="CE397" s="5">
        <v>0</v>
      </c>
      <c r="CF397" s="5">
        <v>0</v>
      </c>
      <c r="CG397" s="5">
        <v>0</v>
      </c>
      <c r="CH397" s="5">
        <v>0</v>
      </c>
      <c r="CI397" s="5">
        <v>0</v>
      </c>
      <c r="CJ397" s="5">
        <v>0</v>
      </c>
    </row>
    <row r="398" spans="2:88" x14ac:dyDescent="0.25">
      <c r="B398" s="1" t="s">
        <v>54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5">
        <v>0</v>
      </c>
      <c r="AD398" s="5">
        <v>0</v>
      </c>
      <c r="AE398" s="5">
        <v>0</v>
      </c>
      <c r="AF398" s="5">
        <v>0</v>
      </c>
      <c r="AG398" s="5">
        <f>-AI361*$C$347/2</f>
        <v>-8.1380208333333339E-3</v>
      </c>
      <c r="AH398" s="5">
        <f>AI357-AI359/2</f>
        <v>0.54875488281249996</v>
      </c>
      <c r="AI398" s="5">
        <v>0</v>
      </c>
      <c r="AJ398" s="5">
        <f>-2*AI357-AI361*$C$347+$C$345*AI357*$E$351</f>
        <v>-1.0885499667487162</v>
      </c>
      <c r="AK398" s="5">
        <f>AI361*$C$347/2</f>
        <v>8.1380208333333339E-3</v>
      </c>
      <c r="AL398" s="5">
        <f>AI357+AI359/2</f>
        <v>0.52399902343750004</v>
      </c>
      <c r="AM398" s="5">
        <v>0</v>
      </c>
      <c r="AN398" s="5">
        <v>0</v>
      </c>
      <c r="AO398" s="5">
        <v>0</v>
      </c>
      <c r="AP398" s="5">
        <v>0</v>
      </c>
      <c r="AQ398" s="5">
        <v>0</v>
      </c>
      <c r="AR398" s="5">
        <v>0</v>
      </c>
      <c r="AS398" s="5">
        <v>0</v>
      </c>
      <c r="AT398" s="5">
        <v>0</v>
      </c>
      <c r="AU398" s="5">
        <v>0</v>
      </c>
      <c r="AV398" s="5">
        <v>0</v>
      </c>
      <c r="AW398" s="5">
        <v>0</v>
      </c>
      <c r="AX398" s="5">
        <v>0</v>
      </c>
      <c r="AY398" s="5">
        <v>0</v>
      </c>
      <c r="AZ398" s="5">
        <v>0</v>
      </c>
      <c r="BA398" s="5">
        <v>0</v>
      </c>
      <c r="BB398" s="5">
        <v>0</v>
      </c>
      <c r="BC398" s="5">
        <v>0</v>
      </c>
      <c r="BD398" s="5">
        <v>0</v>
      </c>
      <c r="BE398" s="5">
        <v>0</v>
      </c>
      <c r="BF398" s="5">
        <v>0</v>
      </c>
      <c r="BG398" s="5">
        <v>0</v>
      </c>
      <c r="BH398" s="5">
        <v>0</v>
      </c>
      <c r="BI398" s="5">
        <v>0</v>
      </c>
      <c r="BJ398" s="5">
        <v>0</v>
      </c>
      <c r="BK398" s="5">
        <v>0</v>
      </c>
      <c r="BL398" s="5">
        <v>0</v>
      </c>
      <c r="BM398" s="5">
        <v>0</v>
      </c>
      <c r="BN398" s="5">
        <v>0</v>
      </c>
      <c r="BO398" s="5">
        <v>0</v>
      </c>
      <c r="BP398" s="5">
        <v>0</v>
      </c>
      <c r="BQ398" s="5">
        <v>0</v>
      </c>
      <c r="BR398" s="5">
        <v>0</v>
      </c>
      <c r="BS398" s="5">
        <v>0</v>
      </c>
      <c r="BT398" s="5">
        <v>0</v>
      </c>
      <c r="BU398" s="5">
        <v>0</v>
      </c>
      <c r="BV398" s="5">
        <v>0</v>
      </c>
      <c r="BW398" s="5">
        <v>0</v>
      </c>
      <c r="BX398" s="5">
        <v>0</v>
      </c>
      <c r="BY398" s="5">
        <v>0</v>
      </c>
      <c r="BZ398" s="5">
        <v>0</v>
      </c>
      <c r="CA398" s="5">
        <v>0</v>
      </c>
      <c r="CB398" s="5">
        <v>0</v>
      </c>
      <c r="CC398" s="5">
        <v>0</v>
      </c>
      <c r="CD398" s="5">
        <v>0</v>
      </c>
      <c r="CE398" s="5">
        <v>0</v>
      </c>
      <c r="CF398" s="5">
        <v>0</v>
      </c>
      <c r="CG398" s="5">
        <v>0</v>
      </c>
      <c r="CH398" s="5">
        <v>0</v>
      </c>
      <c r="CI398" s="5">
        <v>0</v>
      </c>
      <c r="CJ398" s="5">
        <v>0</v>
      </c>
    </row>
    <row r="399" spans="2:88" x14ac:dyDescent="0.25">
      <c r="B399" s="1" t="s">
        <v>55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5">
        <v>0</v>
      </c>
      <c r="AD399" s="5">
        <v>0</v>
      </c>
      <c r="AE399" s="5">
        <v>0</v>
      </c>
      <c r="AF399" s="5">
        <v>0</v>
      </c>
      <c r="AG399" s="5">
        <v>0</v>
      </c>
      <c r="AH399" s="5">
        <v>0</v>
      </c>
      <c r="AI399" s="5">
        <f>-AK363*$C$347/2+AK361*$C$347</f>
        <v>1.6150841346153848E-2</v>
      </c>
      <c r="AJ399" s="5">
        <f>AK361*$C$347/2</f>
        <v>8.0128205128205138E-3</v>
      </c>
      <c r="AK399" s="5">
        <f>-2*AK361*$C$347+AK361*$C$351</f>
        <v>-3.2006539154970599E-2</v>
      </c>
      <c r="AL399" s="5">
        <f>-AK363*$C$347</f>
        <v>2.5040064102564106E-4</v>
      </c>
      <c r="AM399" s="5">
        <f>AK363*$C$347/2+AK361*$C$347</f>
        <v>1.5900440705128208E-2</v>
      </c>
      <c r="AN399" s="5">
        <f>-AK361*$C$347/2</f>
        <v>-8.0128205128205138E-3</v>
      </c>
      <c r="AO399" s="5">
        <v>0</v>
      </c>
      <c r="AP399" s="5">
        <v>0</v>
      </c>
      <c r="AQ399" s="5">
        <v>0</v>
      </c>
      <c r="AR399" s="5">
        <v>0</v>
      </c>
      <c r="AS399" s="5">
        <v>0</v>
      </c>
      <c r="AT399" s="5">
        <v>0</v>
      </c>
      <c r="AU399" s="5">
        <v>0</v>
      </c>
      <c r="AV399" s="5">
        <v>0</v>
      </c>
      <c r="AW399" s="5">
        <v>0</v>
      </c>
      <c r="AX399" s="5">
        <v>0</v>
      </c>
      <c r="AY399" s="5">
        <v>0</v>
      </c>
      <c r="AZ399" s="5">
        <v>0</v>
      </c>
      <c r="BA399" s="5">
        <v>0</v>
      </c>
      <c r="BB399" s="5">
        <v>0</v>
      </c>
      <c r="BC399" s="5">
        <v>0</v>
      </c>
      <c r="BD399" s="5">
        <v>0</v>
      </c>
      <c r="BE399" s="5">
        <v>0</v>
      </c>
      <c r="BF399" s="5">
        <v>0</v>
      </c>
      <c r="BG399" s="5">
        <v>0</v>
      </c>
      <c r="BH399" s="5">
        <v>0</v>
      </c>
      <c r="BI399" s="5">
        <v>0</v>
      </c>
      <c r="BJ399" s="5">
        <v>0</v>
      </c>
      <c r="BK399" s="5">
        <v>0</v>
      </c>
      <c r="BL399" s="5">
        <v>0</v>
      </c>
      <c r="BM399" s="5">
        <v>0</v>
      </c>
      <c r="BN399" s="5">
        <v>0</v>
      </c>
      <c r="BO399" s="5">
        <v>0</v>
      </c>
      <c r="BP399" s="5">
        <v>0</v>
      </c>
      <c r="BQ399" s="5">
        <v>0</v>
      </c>
      <c r="BR399" s="5">
        <v>0</v>
      </c>
      <c r="BS399" s="5">
        <v>0</v>
      </c>
      <c r="BT399" s="5">
        <v>0</v>
      </c>
      <c r="BU399" s="5">
        <v>0</v>
      </c>
      <c r="BV399" s="5">
        <v>0</v>
      </c>
      <c r="BW399" s="5">
        <v>0</v>
      </c>
      <c r="BX399" s="5">
        <v>0</v>
      </c>
      <c r="BY399" s="5">
        <v>0</v>
      </c>
      <c r="BZ399" s="5">
        <v>0</v>
      </c>
      <c r="CA399" s="5">
        <v>0</v>
      </c>
      <c r="CB399" s="5">
        <v>0</v>
      </c>
      <c r="CC399" s="5">
        <v>0</v>
      </c>
      <c r="CD399" s="5">
        <v>0</v>
      </c>
      <c r="CE399" s="5">
        <v>0</v>
      </c>
      <c r="CF399" s="5">
        <v>0</v>
      </c>
      <c r="CG399" s="5">
        <v>0</v>
      </c>
      <c r="CH399" s="5">
        <v>0</v>
      </c>
      <c r="CI399" s="5">
        <v>0</v>
      </c>
      <c r="CJ399" s="5">
        <v>0</v>
      </c>
    </row>
    <row r="400" spans="2:88" x14ac:dyDescent="0.25">
      <c r="B400" s="1" t="s">
        <v>56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5">
        <v>0</v>
      </c>
      <c r="AD400" s="5">
        <v>0</v>
      </c>
      <c r="AE400" s="5">
        <v>0</v>
      </c>
      <c r="AF400" s="5">
        <v>0</v>
      </c>
      <c r="AG400" s="5">
        <v>0</v>
      </c>
      <c r="AH400" s="5">
        <v>0</v>
      </c>
      <c r="AI400" s="5">
        <f>-AK361*$C$347/2</f>
        <v>-8.0128205128205138E-3</v>
      </c>
      <c r="AJ400" s="5">
        <f>AK357-AK359/2</f>
        <v>0.52400000000000013</v>
      </c>
      <c r="AK400" s="5">
        <v>0</v>
      </c>
      <c r="AL400" s="5">
        <f>-2*AK357-AK361*$C$347+$C$345*AK357*$E$351</f>
        <v>-1.0395674737674119</v>
      </c>
      <c r="AM400" s="5">
        <f>AK361*$C$347/2</f>
        <v>8.0128205128205138E-3</v>
      </c>
      <c r="AN400" s="5">
        <f>AK357+AK359/2</f>
        <v>0.50000000000000011</v>
      </c>
      <c r="AO400" s="5">
        <v>0</v>
      </c>
      <c r="AP400" s="5">
        <v>0</v>
      </c>
      <c r="AQ400" s="5">
        <v>0</v>
      </c>
      <c r="AR400" s="5">
        <v>0</v>
      </c>
      <c r="AS400" s="5">
        <v>0</v>
      </c>
      <c r="AT400" s="5">
        <v>0</v>
      </c>
      <c r="AU400" s="5">
        <v>0</v>
      </c>
      <c r="AV400" s="5">
        <v>0</v>
      </c>
      <c r="AW400" s="5">
        <v>0</v>
      </c>
      <c r="AX400" s="5">
        <v>0</v>
      </c>
      <c r="AY400" s="5">
        <v>0</v>
      </c>
      <c r="AZ400" s="5">
        <v>0</v>
      </c>
      <c r="BA400" s="5">
        <v>0</v>
      </c>
      <c r="BB400" s="5">
        <v>0</v>
      </c>
      <c r="BC400" s="5">
        <v>0</v>
      </c>
      <c r="BD400" s="5">
        <v>0</v>
      </c>
      <c r="BE400" s="5">
        <v>0</v>
      </c>
      <c r="BF400" s="5">
        <v>0</v>
      </c>
      <c r="BG400" s="5">
        <v>0</v>
      </c>
      <c r="BH400" s="5">
        <v>0</v>
      </c>
      <c r="BI400" s="5">
        <v>0</v>
      </c>
      <c r="BJ400" s="5">
        <v>0</v>
      </c>
      <c r="BK400" s="5">
        <v>0</v>
      </c>
      <c r="BL400" s="5">
        <v>0</v>
      </c>
      <c r="BM400" s="5">
        <v>0</v>
      </c>
      <c r="BN400" s="5">
        <v>0</v>
      </c>
      <c r="BO400" s="5">
        <v>0</v>
      </c>
      <c r="BP400" s="5">
        <v>0</v>
      </c>
      <c r="BQ400" s="5">
        <v>0</v>
      </c>
      <c r="BR400" s="5">
        <v>0</v>
      </c>
      <c r="BS400" s="5">
        <v>0</v>
      </c>
      <c r="BT400" s="5">
        <v>0</v>
      </c>
      <c r="BU400" s="5">
        <v>0</v>
      </c>
      <c r="BV400" s="5">
        <v>0</v>
      </c>
      <c r="BW400" s="5">
        <v>0</v>
      </c>
      <c r="BX400" s="5">
        <v>0</v>
      </c>
      <c r="BY400" s="5">
        <v>0</v>
      </c>
      <c r="BZ400" s="5">
        <v>0</v>
      </c>
      <c r="CA400" s="5">
        <v>0</v>
      </c>
      <c r="CB400" s="5">
        <v>0</v>
      </c>
      <c r="CC400" s="5">
        <v>0</v>
      </c>
      <c r="CD400" s="5">
        <v>0</v>
      </c>
      <c r="CE400" s="5">
        <v>0</v>
      </c>
      <c r="CF400" s="5">
        <v>0</v>
      </c>
      <c r="CG400" s="5">
        <v>0</v>
      </c>
      <c r="CH400" s="5">
        <v>0</v>
      </c>
      <c r="CI400" s="5">
        <v>0</v>
      </c>
      <c r="CJ400" s="5">
        <v>0</v>
      </c>
    </row>
    <row r="401" spans="2:88" x14ac:dyDescent="0.25">
      <c r="B401" s="1" t="s">
        <v>96</v>
      </c>
      <c r="C401" s="5">
        <v>0</v>
      </c>
      <c r="D401" s="5">
        <v>0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5">
        <v>0</v>
      </c>
      <c r="AD401" s="5">
        <v>0</v>
      </c>
      <c r="AE401" s="5">
        <v>0</v>
      </c>
      <c r="AF401" s="5">
        <v>0</v>
      </c>
      <c r="AG401" s="5">
        <v>0</v>
      </c>
      <c r="AH401" s="5">
        <v>0</v>
      </c>
      <c r="AI401" s="5">
        <v>0</v>
      </c>
      <c r="AJ401" s="5">
        <v>0</v>
      </c>
      <c r="AK401" s="5">
        <f>-AM363*$C$347/2+AM361*$C$347</f>
        <v>1.5900440705128204E-2</v>
      </c>
      <c r="AL401" s="5">
        <f>AM361*$C$347/2</f>
        <v>7.887620192307692E-3</v>
      </c>
      <c r="AM401" s="5">
        <f>-2*AM361*$C$347+AM361*$C$351</f>
        <v>-3.150643698067418E-2</v>
      </c>
      <c r="AN401" s="5">
        <f>-AM363*$C$347</f>
        <v>2.5040064102564106E-4</v>
      </c>
      <c r="AO401" s="5">
        <f>AM363*$C$347/2+AM361*$C$347</f>
        <v>1.5650040064102564E-2</v>
      </c>
      <c r="AP401" s="5">
        <f>-AM361*$C$347/2</f>
        <v>-7.887620192307692E-3</v>
      </c>
      <c r="AQ401" s="5">
        <v>0</v>
      </c>
      <c r="AR401" s="5">
        <v>0</v>
      </c>
      <c r="AS401" s="5">
        <v>0</v>
      </c>
      <c r="AT401" s="5">
        <v>0</v>
      </c>
      <c r="AU401" s="5">
        <v>0</v>
      </c>
      <c r="AV401" s="5">
        <v>0</v>
      </c>
      <c r="AW401" s="5">
        <v>0</v>
      </c>
      <c r="AX401" s="5">
        <v>0</v>
      </c>
      <c r="AY401" s="5">
        <v>0</v>
      </c>
      <c r="AZ401" s="5">
        <v>0</v>
      </c>
      <c r="BA401" s="5">
        <v>0</v>
      </c>
      <c r="BB401" s="5">
        <v>0</v>
      </c>
      <c r="BC401" s="5">
        <v>0</v>
      </c>
      <c r="BD401" s="5">
        <v>0</v>
      </c>
      <c r="BE401" s="5">
        <v>0</v>
      </c>
      <c r="BF401" s="5">
        <v>0</v>
      </c>
      <c r="BG401" s="5">
        <v>0</v>
      </c>
      <c r="BH401" s="5">
        <v>0</v>
      </c>
      <c r="BI401" s="5">
        <v>0</v>
      </c>
      <c r="BJ401" s="5">
        <v>0</v>
      </c>
      <c r="BK401" s="5">
        <v>0</v>
      </c>
      <c r="BL401" s="5">
        <v>0</v>
      </c>
      <c r="BM401" s="5">
        <v>0</v>
      </c>
      <c r="BN401" s="5">
        <v>0</v>
      </c>
      <c r="BO401" s="5">
        <v>0</v>
      </c>
      <c r="BP401" s="5">
        <v>0</v>
      </c>
      <c r="BQ401" s="5">
        <v>0</v>
      </c>
      <c r="BR401" s="5">
        <v>0</v>
      </c>
      <c r="BS401" s="5">
        <v>0</v>
      </c>
      <c r="BT401" s="5">
        <v>0</v>
      </c>
      <c r="BU401" s="5">
        <v>0</v>
      </c>
      <c r="BV401" s="5">
        <v>0</v>
      </c>
      <c r="BW401" s="5">
        <v>0</v>
      </c>
      <c r="BX401" s="5">
        <v>0</v>
      </c>
      <c r="BY401" s="5">
        <v>0</v>
      </c>
      <c r="BZ401" s="5">
        <v>0</v>
      </c>
      <c r="CA401" s="5">
        <v>0</v>
      </c>
      <c r="CB401" s="5">
        <v>0</v>
      </c>
      <c r="CC401" s="5">
        <v>0</v>
      </c>
      <c r="CD401" s="5">
        <v>0</v>
      </c>
      <c r="CE401" s="5">
        <v>0</v>
      </c>
      <c r="CF401" s="5">
        <v>0</v>
      </c>
      <c r="CG401" s="5">
        <v>0</v>
      </c>
      <c r="CH401" s="5">
        <v>0</v>
      </c>
      <c r="CI401" s="5">
        <v>0</v>
      </c>
      <c r="CJ401" s="5">
        <v>0</v>
      </c>
    </row>
    <row r="402" spans="2:88" x14ac:dyDescent="0.25">
      <c r="B402" s="1" t="s">
        <v>97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5">
        <v>0</v>
      </c>
      <c r="AD402" s="5">
        <v>0</v>
      </c>
      <c r="AE402" s="5">
        <v>0</v>
      </c>
      <c r="AF402" s="5">
        <v>0</v>
      </c>
      <c r="AG402" s="5">
        <v>0</v>
      </c>
      <c r="AH402" s="5">
        <v>0</v>
      </c>
      <c r="AI402" s="5">
        <v>0</v>
      </c>
      <c r="AJ402" s="5">
        <v>0</v>
      </c>
      <c r="AK402" s="5">
        <f>-AM361*$C$347/2</f>
        <v>-7.887620192307692E-3</v>
      </c>
      <c r="AL402" s="5">
        <f>AM357-AM359/2</f>
        <v>0.50000097656249998</v>
      </c>
      <c r="AM402" s="5">
        <v>0</v>
      </c>
      <c r="AN402" s="5">
        <f>-2*AM357-AM361*$C$347+$C$345*AM357*$E$351</f>
        <v>-0.99208430964266248</v>
      </c>
      <c r="AO402" s="5">
        <f>AM361*$C$347/2</f>
        <v>7.887620192307692E-3</v>
      </c>
      <c r="AP402" s="5">
        <f>AM357+AM359/2</f>
        <v>0.47674511718749996</v>
      </c>
      <c r="AQ402" s="5">
        <v>0</v>
      </c>
      <c r="AR402" s="5">
        <v>0</v>
      </c>
      <c r="AS402" s="5">
        <v>0</v>
      </c>
      <c r="AT402" s="5">
        <v>0</v>
      </c>
      <c r="AU402" s="5">
        <v>0</v>
      </c>
      <c r="AV402" s="5">
        <v>0</v>
      </c>
      <c r="AW402" s="5">
        <v>0</v>
      </c>
      <c r="AX402" s="5">
        <v>0</v>
      </c>
      <c r="AY402" s="5">
        <v>0</v>
      </c>
      <c r="AZ402" s="5">
        <v>0</v>
      </c>
      <c r="BA402" s="5">
        <v>0</v>
      </c>
      <c r="BB402" s="5">
        <v>0</v>
      </c>
      <c r="BC402" s="5">
        <v>0</v>
      </c>
      <c r="BD402" s="5">
        <v>0</v>
      </c>
      <c r="BE402" s="5">
        <v>0</v>
      </c>
      <c r="BF402" s="5">
        <v>0</v>
      </c>
      <c r="BG402" s="5">
        <v>0</v>
      </c>
      <c r="BH402" s="5">
        <v>0</v>
      </c>
      <c r="BI402" s="5">
        <v>0</v>
      </c>
      <c r="BJ402" s="5">
        <v>0</v>
      </c>
      <c r="BK402" s="5">
        <v>0</v>
      </c>
      <c r="BL402" s="5">
        <v>0</v>
      </c>
      <c r="BM402" s="5">
        <v>0</v>
      </c>
      <c r="BN402" s="5">
        <v>0</v>
      </c>
      <c r="BO402" s="5">
        <v>0</v>
      </c>
      <c r="BP402" s="5">
        <v>0</v>
      </c>
      <c r="BQ402" s="5">
        <v>0</v>
      </c>
      <c r="BR402" s="5">
        <v>0</v>
      </c>
      <c r="BS402" s="5">
        <v>0</v>
      </c>
      <c r="BT402" s="5">
        <v>0</v>
      </c>
      <c r="BU402" s="5">
        <v>0</v>
      </c>
      <c r="BV402" s="5">
        <v>0</v>
      </c>
      <c r="BW402" s="5">
        <v>0</v>
      </c>
      <c r="BX402" s="5">
        <v>0</v>
      </c>
      <c r="BY402" s="5">
        <v>0</v>
      </c>
      <c r="BZ402" s="5">
        <v>0</v>
      </c>
      <c r="CA402" s="5">
        <v>0</v>
      </c>
      <c r="CB402" s="5">
        <v>0</v>
      </c>
      <c r="CC402" s="5">
        <v>0</v>
      </c>
      <c r="CD402" s="5">
        <v>0</v>
      </c>
      <c r="CE402" s="5">
        <v>0</v>
      </c>
      <c r="CF402" s="5">
        <v>0</v>
      </c>
      <c r="CG402" s="5">
        <v>0</v>
      </c>
      <c r="CH402" s="5">
        <v>0</v>
      </c>
      <c r="CI402" s="5">
        <v>0</v>
      </c>
      <c r="CJ402" s="5">
        <v>0</v>
      </c>
    </row>
    <row r="403" spans="2:88" x14ac:dyDescent="0.25">
      <c r="B403" s="1" t="s">
        <v>98</v>
      </c>
      <c r="C403" s="5">
        <v>0</v>
      </c>
      <c r="D403" s="5">
        <v>0</v>
      </c>
      <c r="E403" s="5">
        <v>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5">
        <v>0</v>
      </c>
      <c r="AD403" s="5">
        <v>0</v>
      </c>
      <c r="AE403" s="5">
        <v>0</v>
      </c>
      <c r="AF403" s="5">
        <v>0</v>
      </c>
      <c r="AG403" s="5">
        <v>0</v>
      </c>
      <c r="AH403" s="5">
        <v>0</v>
      </c>
      <c r="AI403" s="5">
        <v>0</v>
      </c>
      <c r="AJ403" s="5">
        <v>0</v>
      </c>
      <c r="AK403" s="5">
        <v>0</v>
      </c>
      <c r="AL403" s="5">
        <v>0</v>
      </c>
      <c r="AM403" s="5">
        <f>-AO363*$C$347/2+AO361*$C$347</f>
        <v>1.5650040064102567E-2</v>
      </c>
      <c r="AN403" s="5">
        <f>AO361*$C$347/2</f>
        <v>7.7624198717948728E-3</v>
      </c>
      <c r="AO403" s="5">
        <f>-2*AO361*$C$347+AO361*$C$351</f>
        <v>-3.1006334806377767E-2</v>
      </c>
      <c r="AP403" s="5">
        <f>-AO363*$C$347</f>
        <v>2.5040064102564106E-4</v>
      </c>
      <c r="AQ403" s="5">
        <f>AO363*$C$347/2+AO361*$C$347</f>
        <v>1.5399639423076926E-2</v>
      </c>
      <c r="AR403" s="5">
        <f>-AO361*$C$347/2</f>
        <v>-7.7624198717948728E-3</v>
      </c>
      <c r="AS403" s="5">
        <v>0</v>
      </c>
      <c r="AT403" s="5">
        <v>0</v>
      </c>
      <c r="AU403" s="5">
        <v>0</v>
      </c>
      <c r="AV403" s="5">
        <v>0</v>
      </c>
      <c r="AW403" s="5">
        <v>0</v>
      </c>
      <c r="AX403" s="5">
        <v>0</v>
      </c>
      <c r="AY403" s="5">
        <v>0</v>
      </c>
      <c r="AZ403" s="5">
        <v>0</v>
      </c>
      <c r="BA403" s="5">
        <v>0</v>
      </c>
      <c r="BB403" s="5">
        <v>0</v>
      </c>
      <c r="BC403" s="5">
        <v>0</v>
      </c>
      <c r="BD403" s="5">
        <v>0</v>
      </c>
      <c r="BE403" s="5">
        <v>0</v>
      </c>
      <c r="BF403" s="5">
        <v>0</v>
      </c>
      <c r="BG403" s="5">
        <v>0</v>
      </c>
      <c r="BH403" s="5">
        <v>0</v>
      </c>
      <c r="BI403" s="5">
        <v>0</v>
      </c>
      <c r="BJ403" s="5">
        <v>0</v>
      </c>
      <c r="BK403" s="5">
        <v>0</v>
      </c>
      <c r="BL403" s="5">
        <v>0</v>
      </c>
      <c r="BM403" s="5">
        <v>0</v>
      </c>
      <c r="BN403" s="5">
        <v>0</v>
      </c>
      <c r="BO403" s="5">
        <v>0</v>
      </c>
      <c r="BP403" s="5">
        <v>0</v>
      </c>
      <c r="BQ403" s="5">
        <v>0</v>
      </c>
      <c r="BR403" s="5">
        <v>0</v>
      </c>
      <c r="BS403" s="5">
        <v>0</v>
      </c>
      <c r="BT403" s="5">
        <v>0</v>
      </c>
      <c r="BU403" s="5">
        <v>0</v>
      </c>
      <c r="BV403" s="5">
        <v>0</v>
      </c>
      <c r="BW403" s="5">
        <v>0</v>
      </c>
      <c r="BX403" s="5">
        <v>0</v>
      </c>
      <c r="BY403" s="5">
        <v>0</v>
      </c>
      <c r="BZ403" s="5">
        <v>0</v>
      </c>
      <c r="CA403" s="5">
        <v>0</v>
      </c>
      <c r="CB403" s="5">
        <v>0</v>
      </c>
      <c r="CC403" s="5">
        <v>0</v>
      </c>
      <c r="CD403" s="5">
        <v>0</v>
      </c>
      <c r="CE403" s="5">
        <v>0</v>
      </c>
      <c r="CF403" s="5">
        <v>0</v>
      </c>
      <c r="CG403" s="5">
        <v>0</v>
      </c>
      <c r="CH403" s="5">
        <v>0</v>
      </c>
      <c r="CI403" s="5">
        <v>0</v>
      </c>
      <c r="CJ403" s="5">
        <v>0</v>
      </c>
    </row>
    <row r="404" spans="2:88" x14ac:dyDescent="0.25">
      <c r="B404" s="1" t="s">
        <v>99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5">
        <v>0</v>
      </c>
      <c r="AD404" s="5">
        <v>0</v>
      </c>
      <c r="AE404" s="5">
        <v>0</v>
      </c>
      <c r="AF404" s="5">
        <v>0</v>
      </c>
      <c r="AG404" s="5">
        <v>0</v>
      </c>
      <c r="AH404" s="5">
        <v>0</v>
      </c>
      <c r="AI404" s="5">
        <v>0</v>
      </c>
      <c r="AJ404" s="5">
        <v>0</v>
      </c>
      <c r="AK404" s="5">
        <v>0</v>
      </c>
      <c r="AL404" s="5">
        <v>0</v>
      </c>
      <c r="AM404" s="5">
        <f>-AO361*$C$347/2</f>
        <v>-7.7624198717948728E-3</v>
      </c>
      <c r="AN404" s="5">
        <f>AO357-AO359/2</f>
        <v>0.47674609375000004</v>
      </c>
      <c r="AO404" s="5">
        <v>0</v>
      </c>
      <c r="AP404" s="5">
        <f>-2*AO357-AO361*$C$347+$C$345*AO357*$E$351</f>
        <v>-0.94607704736108533</v>
      </c>
      <c r="AQ404" s="5">
        <f>AO361*$C$347/2</f>
        <v>7.7624198717948728E-3</v>
      </c>
      <c r="AR404" s="5">
        <f>AO357+AO359/2</f>
        <v>0.45422265625000008</v>
      </c>
      <c r="AS404" s="5">
        <v>0</v>
      </c>
      <c r="AT404" s="5">
        <v>0</v>
      </c>
      <c r="AU404" s="5">
        <v>0</v>
      </c>
      <c r="AV404" s="5">
        <v>0</v>
      </c>
      <c r="AW404" s="5">
        <v>0</v>
      </c>
      <c r="AX404" s="5">
        <v>0</v>
      </c>
      <c r="AY404" s="5">
        <v>0</v>
      </c>
      <c r="AZ404" s="5">
        <v>0</v>
      </c>
      <c r="BA404" s="5">
        <v>0</v>
      </c>
      <c r="BB404" s="5">
        <v>0</v>
      </c>
      <c r="BC404" s="5">
        <v>0</v>
      </c>
      <c r="BD404" s="5">
        <v>0</v>
      </c>
      <c r="BE404" s="5">
        <v>0</v>
      </c>
      <c r="BF404" s="5">
        <v>0</v>
      </c>
      <c r="BG404" s="5">
        <v>0</v>
      </c>
      <c r="BH404" s="5">
        <v>0</v>
      </c>
      <c r="BI404" s="5">
        <v>0</v>
      </c>
      <c r="BJ404" s="5">
        <v>0</v>
      </c>
      <c r="BK404" s="5">
        <v>0</v>
      </c>
      <c r="BL404" s="5">
        <v>0</v>
      </c>
      <c r="BM404" s="5">
        <v>0</v>
      </c>
      <c r="BN404" s="5">
        <v>0</v>
      </c>
      <c r="BO404" s="5">
        <v>0</v>
      </c>
      <c r="BP404" s="5">
        <v>0</v>
      </c>
      <c r="BQ404" s="5">
        <v>0</v>
      </c>
      <c r="BR404" s="5">
        <v>0</v>
      </c>
      <c r="BS404" s="5">
        <v>0</v>
      </c>
      <c r="BT404" s="5">
        <v>0</v>
      </c>
      <c r="BU404" s="5">
        <v>0</v>
      </c>
      <c r="BV404" s="5">
        <v>0</v>
      </c>
      <c r="BW404" s="5">
        <v>0</v>
      </c>
      <c r="BX404" s="5">
        <v>0</v>
      </c>
      <c r="BY404" s="5">
        <v>0</v>
      </c>
      <c r="BZ404" s="5">
        <v>0</v>
      </c>
      <c r="CA404" s="5">
        <v>0</v>
      </c>
      <c r="CB404" s="5">
        <v>0</v>
      </c>
      <c r="CC404" s="5">
        <v>0</v>
      </c>
      <c r="CD404" s="5">
        <v>0</v>
      </c>
      <c r="CE404" s="5">
        <v>0</v>
      </c>
      <c r="CF404" s="5">
        <v>0</v>
      </c>
      <c r="CG404" s="5">
        <v>0</v>
      </c>
      <c r="CH404" s="5">
        <v>0</v>
      </c>
      <c r="CI404" s="5">
        <v>0</v>
      </c>
      <c r="CJ404" s="5">
        <v>0</v>
      </c>
    </row>
    <row r="405" spans="2:88" x14ac:dyDescent="0.25">
      <c r="B405" s="1" t="s">
        <v>100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0</v>
      </c>
      <c r="AE405" s="5">
        <v>0</v>
      </c>
      <c r="AF405" s="5">
        <v>0</v>
      </c>
      <c r="AG405" s="5">
        <v>0</v>
      </c>
      <c r="AH405" s="5">
        <v>0</v>
      </c>
      <c r="AI405" s="5">
        <v>0</v>
      </c>
      <c r="AJ405" s="5">
        <v>0</v>
      </c>
      <c r="AK405" s="5">
        <v>0</v>
      </c>
      <c r="AL405" s="5">
        <v>0</v>
      </c>
      <c r="AM405" s="5">
        <v>0</v>
      </c>
      <c r="AN405" s="5">
        <v>0</v>
      </c>
      <c r="AO405" s="5">
        <f>-AQ363*$C$347/2+AQ361*$C$347</f>
        <v>1.5399639423076924E-2</v>
      </c>
      <c r="AP405" s="5">
        <f>AQ361*$C$347/2</f>
        <v>7.6372195512820519E-3</v>
      </c>
      <c r="AQ405" s="5">
        <f>-2*AQ361*$C$347+AQ361*$C$351</f>
        <v>-3.050623263208135E-2</v>
      </c>
      <c r="AR405" s="5">
        <f>-AQ363*$C$347</f>
        <v>2.5040064102564106E-4</v>
      </c>
      <c r="AS405" s="5">
        <f>AQ363*$C$347/2+AQ361*$C$347</f>
        <v>1.5149238782051284E-2</v>
      </c>
      <c r="AT405" s="5">
        <f>-AQ361*$C$347/2</f>
        <v>-7.6372195512820519E-3</v>
      </c>
      <c r="AU405" s="5">
        <v>0</v>
      </c>
      <c r="AV405" s="5">
        <v>0</v>
      </c>
      <c r="AW405" s="5">
        <v>0</v>
      </c>
      <c r="AX405" s="5">
        <v>0</v>
      </c>
      <c r="AY405" s="5">
        <v>0</v>
      </c>
      <c r="AZ405" s="5">
        <v>0</v>
      </c>
      <c r="BA405" s="5">
        <v>0</v>
      </c>
      <c r="BB405" s="5">
        <v>0</v>
      </c>
      <c r="BC405" s="5">
        <v>0</v>
      </c>
      <c r="BD405" s="5">
        <v>0</v>
      </c>
      <c r="BE405" s="5">
        <v>0</v>
      </c>
      <c r="BF405" s="5">
        <v>0</v>
      </c>
      <c r="BG405" s="5">
        <v>0</v>
      </c>
      <c r="BH405" s="5">
        <v>0</v>
      </c>
      <c r="BI405" s="5">
        <v>0</v>
      </c>
      <c r="BJ405" s="5">
        <v>0</v>
      </c>
      <c r="BK405" s="5">
        <v>0</v>
      </c>
      <c r="BL405" s="5">
        <v>0</v>
      </c>
      <c r="BM405" s="5">
        <v>0</v>
      </c>
      <c r="BN405" s="5">
        <v>0</v>
      </c>
      <c r="BO405" s="5">
        <v>0</v>
      </c>
      <c r="BP405" s="5">
        <v>0</v>
      </c>
      <c r="BQ405" s="5">
        <v>0</v>
      </c>
      <c r="BR405" s="5">
        <v>0</v>
      </c>
      <c r="BS405" s="5">
        <v>0</v>
      </c>
      <c r="BT405" s="5">
        <v>0</v>
      </c>
      <c r="BU405" s="5">
        <v>0</v>
      </c>
      <c r="BV405" s="5">
        <v>0</v>
      </c>
      <c r="BW405" s="5">
        <v>0</v>
      </c>
      <c r="BX405" s="5">
        <v>0</v>
      </c>
      <c r="BY405" s="5">
        <v>0</v>
      </c>
      <c r="BZ405" s="5">
        <v>0</v>
      </c>
      <c r="CA405" s="5">
        <v>0</v>
      </c>
      <c r="CB405" s="5">
        <v>0</v>
      </c>
      <c r="CC405" s="5">
        <v>0</v>
      </c>
      <c r="CD405" s="5">
        <v>0</v>
      </c>
      <c r="CE405" s="5">
        <v>0</v>
      </c>
      <c r="CF405" s="5">
        <v>0</v>
      </c>
      <c r="CG405" s="5">
        <v>0</v>
      </c>
      <c r="CH405" s="5">
        <v>0</v>
      </c>
      <c r="CI405" s="5">
        <v>0</v>
      </c>
      <c r="CJ405" s="5">
        <v>0</v>
      </c>
    </row>
    <row r="406" spans="2:88" x14ac:dyDescent="0.25">
      <c r="B406" s="1" t="s">
        <v>101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0</v>
      </c>
      <c r="AE406" s="5">
        <v>0</v>
      </c>
      <c r="AF406" s="5">
        <v>0</v>
      </c>
      <c r="AG406" s="5">
        <v>0</v>
      </c>
      <c r="AH406" s="5">
        <v>0</v>
      </c>
      <c r="AI406" s="5">
        <v>0</v>
      </c>
      <c r="AJ406" s="5">
        <v>0</v>
      </c>
      <c r="AK406" s="5">
        <v>0</v>
      </c>
      <c r="AL406" s="5">
        <v>0</v>
      </c>
      <c r="AM406" s="5">
        <v>0</v>
      </c>
      <c r="AN406" s="5">
        <v>0</v>
      </c>
      <c r="AO406" s="5">
        <f>-AQ361*$C$347/2</f>
        <v>-7.6372195512820519E-3</v>
      </c>
      <c r="AP406" s="5">
        <f>AQ357-AQ359/2</f>
        <v>0.45422363281249989</v>
      </c>
      <c r="AQ406" s="5">
        <v>0</v>
      </c>
      <c r="AR406" s="5">
        <f>-2*AQ357-AQ361*$C$347+$C$345*AQ357*$E$351</f>
        <v>-0.90152225990929546</v>
      </c>
      <c r="AS406" s="5">
        <f>AQ361*$C$347/2</f>
        <v>7.6372195512820519E-3</v>
      </c>
      <c r="AT406" s="5">
        <f>AQ357+AQ359/2</f>
        <v>0.43242089843749987</v>
      </c>
      <c r="AU406" s="5">
        <v>0</v>
      </c>
      <c r="AV406" s="5">
        <v>0</v>
      </c>
      <c r="AW406" s="5">
        <v>0</v>
      </c>
      <c r="AX406" s="5">
        <v>0</v>
      </c>
      <c r="AY406" s="5">
        <v>0</v>
      </c>
      <c r="AZ406" s="5">
        <v>0</v>
      </c>
      <c r="BA406" s="5">
        <v>0</v>
      </c>
      <c r="BB406" s="5">
        <v>0</v>
      </c>
      <c r="BC406" s="5">
        <v>0</v>
      </c>
      <c r="BD406" s="5">
        <v>0</v>
      </c>
      <c r="BE406" s="5">
        <v>0</v>
      </c>
      <c r="BF406" s="5">
        <v>0</v>
      </c>
      <c r="BG406" s="5">
        <v>0</v>
      </c>
      <c r="BH406" s="5">
        <v>0</v>
      </c>
      <c r="BI406" s="5">
        <v>0</v>
      </c>
      <c r="BJ406" s="5">
        <v>0</v>
      </c>
      <c r="BK406" s="5">
        <v>0</v>
      </c>
      <c r="BL406" s="5">
        <v>0</v>
      </c>
      <c r="BM406" s="5">
        <v>0</v>
      </c>
      <c r="BN406" s="5">
        <v>0</v>
      </c>
      <c r="BO406" s="5">
        <v>0</v>
      </c>
      <c r="BP406" s="5">
        <v>0</v>
      </c>
      <c r="BQ406" s="5">
        <v>0</v>
      </c>
      <c r="BR406" s="5">
        <v>0</v>
      </c>
      <c r="BS406" s="5">
        <v>0</v>
      </c>
      <c r="BT406" s="5">
        <v>0</v>
      </c>
      <c r="BU406" s="5">
        <v>0</v>
      </c>
      <c r="BV406" s="5">
        <v>0</v>
      </c>
      <c r="BW406" s="5">
        <v>0</v>
      </c>
      <c r="BX406" s="5">
        <v>0</v>
      </c>
      <c r="BY406" s="5">
        <v>0</v>
      </c>
      <c r="BZ406" s="5">
        <v>0</v>
      </c>
      <c r="CA406" s="5">
        <v>0</v>
      </c>
      <c r="CB406" s="5">
        <v>0</v>
      </c>
      <c r="CC406" s="5">
        <v>0</v>
      </c>
      <c r="CD406" s="5">
        <v>0</v>
      </c>
      <c r="CE406" s="5">
        <v>0</v>
      </c>
      <c r="CF406" s="5">
        <v>0</v>
      </c>
      <c r="CG406" s="5">
        <v>0</v>
      </c>
      <c r="CH406" s="5">
        <v>0</v>
      </c>
      <c r="CI406" s="5">
        <v>0</v>
      </c>
      <c r="CJ406" s="5">
        <v>0</v>
      </c>
    </row>
    <row r="407" spans="2:88" x14ac:dyDescent="0.25">
      <c r="B407" s="1" t="s">
        <v>102</v>
      </c>
      <c r="C407" s="5">
        <v>0</v>
      </c>
      <c r="D407" s="5">
        <v>0</v>
      </c>
      <c r="E407" s="5">
        <v>0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0</v>
      </c>
      <c r="AE407" s="5">
        <v>0</v>
      </c>
      <c r="AF407" s="5">
        <v>0</v>
      </c>
      <c r="AG407" s="5">
        <v>0</v>
      </c>
      <c r="AH407" s="5">
        <v>0</v>
      </c>
      <c r="AI407" s="5">
        <v>0</v>
      </c>
      <c r="AJ407" s="5">
        <v>0</v>
      </c>
      <c r="AK407" s="5">
        <v>0</v>
      </c>
      <c r="AL407" s="5">
        <v>0</v>
      </c>
      <c r="AM407" s="5">
        <v>0</v>
      </c>
      <c r="AN407" s="5">
        <v>0</v>
      </c>
      <c r="AO407" s="5">
        <v>0</v>
      </c>
      <c r="AP407" s="5">
        <v>0</v>
      </c>
      <c r="AQ407" s="5">
        <f>-AS363*$C$347/2+AS361*$C$347</f>
        <v>1.5149238782051284E-2</v>
      </c>
      <c r="AR407" s="5">
        <f>AS361*$C$347/2</f>
        <v>7.5120192307692318E-3</v>
      </c>
      <c r="AS407" s="5">
        <f>-2*AS361*$C$347+AS361*$C$351</f>
        <v>-3.0006130457784934E-2</v>
      </c>
      <c r="AT407" s="5">
        <f>-AS363*$C$347</f>
        <v>2.5040064102564106E-4</v>
      </c>
      <c r="AU407" s="5">
        <f>AS363*$C$347/2+AS361*$C$347</f>
        <v>1.4898838141025644E-2</v>
      </c>
      <c r="AV407" s="5">
        <f>-AS361*$C$347/2</f>
        <v>-7.5120192307692318E-3</v>
      </c>
      <c r="AW407" s="5">
        <v>0</v>
      </c>
      <c r="AX407" s="5">
        <v>0</v>
      </c>
      <c r="AY407" s="5">
        <v>0</v>
      </c>
      <c r="AZ407" s="5">
        <v>0</v>
      </c>
      <c r="BA407" s="5">
        <v>0</v>
      </c>
      <c r="BB407" s="5">
        <v>0</v>
      </c>
      <c r="BC407" s="5">
        <v>0</v>
      </c>
      <c r="BD407" s="5">
        <v>0</v>
      </c>
      <c r="BE407" s="5">
        <v>0</v>
      </c>
      <c r="BF407" s="5">
        <v>0</v>
      </c>
      <c r="BG407" s="5">
        <v>0</v>
      </c>
      <c r="BH407" s="5">
        <v>0</v>
      </c>
      <c r="BI407" s="5">
        <v>0</v>
      </c>
      <c r="BJ407" s="5">
        <v>0</v>
      </c>
      <c r="BK407" s="5">
        <v>0</v>
      </c>
      <c r="BL407" s="5">
        <v>0</v>
      </c>
      <c r="BM407" s="5">
        <v>0</v>
      </c>
      <c r="BN407" s="5">
        <v>0</v>
      </c>
      <c r="BO407" s="5">
        <v>0</v>
      </c>
      <c r="BP407" s="5">
        <v>0</v>
      </c>
      <c r="BQ407" s="5">
        <v>0</v>
      </c>
      <c r="BR407" s="5">
        <v>0</v>
      </c>
      <c r="BS407" s="5">
        <v>0</v>
      </c>
      <c r="BT407" s="5">
        <v>0</v>
      </c>
      <c r="BU407" s="5">
        <v>0</v>
      </c>
      <c r="BV407" s="5">
        <v>0</v>
      </c>
      <c r="BW407" s="5">
        <v>0</v>
      </c>
      <c r="BX407" s="5">
        <v>0</v>
      </c>
      <c r="BY407" s="5">
        <v>0</v>
      </c>
      <c r="BZ407" s="5">
        <v>0</v>
      </c>
      <c r="CA407" s="5">
        <v>0</v>
      </c>
      <c r="CB407" s="5">
        <v>0</v>
      </c>
      <c r="CC407" s="5">
        <v>0</v>
      </c>
      <c r="CD407" s="5">
        <v>0</v>
      </c>
      <c r="CE407" s="5">
        <v>0</v>
      </c>
      <c r="CF407" s="5">
        <v>0</v>
      </c>
      <c r="CG407" s="5">
        <v>0</v>
      </c>
      <c r="CH407" s="5">
        <v>0</v>
      </c>
      <c r="CI407" s="5">
        <v>0</v>
      </c>
      <c r="CJ407" s="5">
        <v>0</v>
      </c>
    </row>
    <row r="408" spans="2:88" x14ac:dyDescent="0.25">
      <c r="B408" s="1" t="s">
        <v>103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0</v>
      </c>
      <c r="AE408" s="5">
        <v>0</v>
      </c>
      <c r="AF408" s="5">
        <v>0</v>
      </c>
      <c r="AG408" s="5">
        <v>0</v>
      </c>
      <c r="AH408" s="5">
        <v>0</v>
      </c>
      <c r="AI408" s="5">
        <v>0</v>
      </c>
      <c r="AJ408" s="5">
        <v>0</v>
      </c>
      <c r="AK408" s="5">
        <v>0</v>
      </c>
      <c r="AL408" s="5">
        <v>0</v>
      </c>
      <c r="AM408" s="5">
        <v>0</v>
      </c>
      <c r="AN408" s="5">
        <v>0</v>
      </c>
      <c r="AO408" s="5">
        <v>0</v>
      </c>
      <c r="AP408" s="5">
        <v>0</v>
      </c>
      <c r="AQ408" s="5">
        <f>-AS361*$C$347/2</f>
        <v>-7.5120192307692318E-3</v>
      </c>
      <c r="AR408" s="5">
        <f>AS357-AS359/2</f>
        <v>0.43242187500000001</v>
      </c>
      <c r="AS408" s="5">
        <v>0</v>
      </c>
      <c r="AT408" s="5">
        <f>-2*AS357-AS361*$C$347+$C$345*AS357*$E$351</f>
        <v>-0.85839652027391056</v>
      </c>
      <c r="AU408" s="5">
        <f>AS361*$C$347/2</f>
        <v>7.5120192307692318E-3</v>
      </c>
      <c r="AV408" s="5">
        <f>AS357+AS359/2</f>
        <v>0.41132812499999999</v>
      </c>
      <c r="AW408" s="5">
        <v>0</v>
      </c>
      <c r="AX408" s="5">
        <v>0</v>
      </c>
      <c r="AY408" s="5">
        <v>0</v>
      </c>
      <c r="AZ408" s="5">
        <v>0</v>
      </c>
      <c r="BA408" s="5">
        <v>0</v>
      </c>
      <c r="BB408" s="5">
        <v>0</v>
      </c>
      <c r="BC408" s="5">
        <v>0</v>
      </c>
      <c r="BD408" s="5">
        <v>0</v>
      </c>
      <c r="BE408" s="5">
        <v>0</v>
      </c>
      <c r="BF408" s="5">
        <v>0</v>
      </c>
      <c r="BG408" s="5">
        <v>0</v>
      </c>
      <c r="BH408" s="5">
        <v>0</v>
      </c>
      <c r="BI408" s="5">
        <v>0</v>
      </c>
      <c r="BJ408" s="5">
        <v>0</v>
      </c>
      <c r="BK408" s="5">
        <v>0</v>
      </c>
      <c r="BL408" s="5">
        <v>0</v>
      </c>
      <c r="BM408" s="5">
        <v>0</v>
      </c>
      <c r="BN408" s="5">
        <v>0</v>
      </c>
      <c r="BO408" s="5">
        <v>0</v>
      </c>
      <c r="BP408" s="5">
        <v>0</v>
      </c>
      <c r="BQ408" s="5">
        <v>0</v>
      </c>
      <c r="BR408" s="5">
        <v>0</v>
      </c>
      <c r="BS408" s="5">
        <v>0</v>
      </c>
      <c r="BT408" s="5">
        <v>0</v>
      </c>
      <c r="BU408" s="5">
        <v>0</v>
      </c>
      <c r="BV408" s="5">
        <v>0</v>
      </c>
      <c r="BW408" s="5">
        <v>0</v>
      </c>
      <c r="BX408" s="5">
        <v>0</v>
      </c>
      <c r="BY408" s="5">
        <v>0</v>
      </c>
      <c r="BZ408" s="5">
        <v>0</v>
      </c>
      <c r="CA408" s="5">
        <v>0</v>
      </c>
      <c r="CB408" s="5">
        <v>0</v>
      </c>
      <c r="CC408" s="5">
        <v>0</v>
      </c>
      <c r="CD408" s="5">
        <v>0</v>
      </c>
      <c r="CE408" s="5">
        <v>0</v>
      </c>
      <c r="CF408" s="5">
        <v>0</v>
      </c>
      <c r="CG408" s="5">
        <v>0</v>
      </c>
      <c r="CH408" s="5">
        <v>0</v>
      </c>
      <c r="CI408" s="5">
        <v>0</v>
      </c>
      <c r="CJ408" s="5">
        <v>0</v>
      </c>
    </row>
    <row r="409" spans="2:88" x14ac:dyDescent="0.25">
      <c r="B409" s="1" t="s">
        <v>104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0</v>
      </c>
      <c r="AE409" s="5">
        <v>0</v>
      </c>
      <c r="AF409" s="5">
        <v>0</v>
      </c>
      <c r="AG409" s="5">
        <v>0</v>
      </c>
      <c r="AH409" s="5">
        <v>0</v>
      </c>
      <c r="AI409" s="5">
        <v>0</v>
      </c>
      <c r="AJ409" s="5">
        <v>0</v>
      </c>
      <c r="AK409" s="5">
        <v>0</v>
      </c>
      <c r="AL409" s="5">
        <v>0</v>
      </c>
      <c r="AM409" s="5">
        <v>0</v>
      </c>
      <c r="AN409" s="5">
        <v>0</v>
      </c>
      <c r="AO409" s="5">
        <v>0</v>
      </c>
      <c r="AP409" s="5">
        <v>0</v>
      </c>
      <c r="AQ409" s="5">
        <v>0</v>
      </c>
      <c r="AR409" s="5">
        <v>0</v>
      </c>
      <c r="AS409" s="5">
        <f>-AU363*$C$347/2+AU361*$C$347</f>
        <v>1.4898838141025642E-2</v>
      </c>
      <c r="AT409" s="5">
        <f>AU361*$C$347/2</f>
        <v>7.3868189102564109E-3</v>
      </c>
      <c r="AU409" s="5">
        <f>-2*AU361*$C$347+AU361*$C$351</f>
        <v>-2.9506028283488517E-2</v>
      </c>
      <c r="AV409" s="5">
        <f>-AU363*$C$347</f>
        <v>2.5040064102564106E-4</v>
      </c>
      <c r="AW409" s="5">
        <f>AU363*$C$347/2+AU361*$C$347</f>
        <v>1.4648437500000002E-2</v>
      </c>
      <c r="AX409" s="5">
        <f>-AU361*$C$347/2</f>
        <v>-7.3868189102564109E-3</v>
      </c>
      <c r="AY409" s="5">
        <v>0</v>
      </c>
      <c r="AZ409" s="5">
        <v>0</v>
      </c>
      <c r="BA409" s="5">
        <v>0</v>
      </c>
      <c r="BB409" s="5">
        <v>0</v>
      </c>
      <c r="BC409" s="5">
        <v>0</v>
      </c>
      <c r="BD409" s="5">
        <v>0</v>
      </c>
      <c r="BE409" s="5">
        <v>0</v>
      </c>
      <c r="BF409" s="5">
        <v>0</v>
      </c>
      <c r="BG409" s="5">
        <v>0</v>
      </c>
      <c r="BH409" s="5">
        <v>0</v>
      </c>
      <c r="BI409" s="5">
        <v>0</v>
      </c>
      <c r="BJ409" s="5">
        <v>0</v>
      </c>
      <c r="BK409" s="5">
        <v>0</v>
      </c>
      <c r="BL409" s="5">
        <v>0</v>
      </c>
      <c r="BM409" s="5">
        <v>0</v>
      </c>
      <c r="BN409" s="5">
        <v>0</v>
      </c>
      <c r="BO409" s="5">
        <v>0</v>
      </c>
      <c r="BP409" s="5">
        <v>0</v>
      </c>
      <c r="BQ409" s="5">
        <v>0</v>
      </c>
      <c r="BR409" s="5">
        <v>0</v>
      </c>
      <c r="BS409" s="5">
        <v>0</v>
      </c>
      <c r="BT409" s="5">
        <v>0</v>
      </c>
      <c r="BU409" s="5">
        <v>0</v>
      </c>
      <c r="BV409" s="5">
        <v>0</v>
      </c>
      <c r="BW409" s="5">
        <v>0</v>
      </c>
      <c r="BX409" s="5">
        <v>0</v>
      </c>
      <c r="BY409" s="5">
        <v>0</v>
      </c>
      <c r="BZ409" s="5">
        <v>0</v>
      </c>
      <c r="CA409" s="5">
        <v>0</v>
      </c>
      <c r="CB409" s="5">
        <v>0</v>
      </c>
      <c r="CC409" s="5">
        <v>0</v>
      </c>
      <c r="CD409" s="5">
        <v>0</v>
      </c>
      <c r="CE409" s="5">
        <v>0</v>
      </c>
      <c r="CF409" s="5">
        <v>0</v>
      </c>
      <c r="CG409" s="5">
        <v>0</v>
      </c>
      <c r="CH409" s="5">
        <v>0</v>
      </c>
      <c r="CI409" s="5">
        <v>0</v>
      </c>
      <c r="CJ409" s="5">
        <v>0</v>
      </c>
    </row>
    <row r="410" spans="2:88" x14ac:dyDescent="0.25">
      <c r="B410" s="1" t="s">
        <v>105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0</v>
      </c>
      <c r="AE410" s="5">
        <v>0</v>
      </c>
      <c r="AF410" s="5">
        <v>0</v>
      </c>
      <c r="AG410" s="5">
        <v>0</v>
      </c>
      <c r="AH410" s="5">
        <v>0</v>
      </c>
      <c r="AI410" s="5">
        <v>0</v>
      </c>
      <c r="AJ410" s="5">
        <v>0</v>
      </c>
      <c r="AK410" s="5">
        <v>0</v>
      </c>
      <c r="AL410" s="5">
        <v>0</v>
      </c>
      <c r="AM410" s="5">
        <v>0</v>
      </c>
      <c r="AN410" s="5">
        <v>0</v>
      </c>
      <c r="AO410" s="5">
        <v>0</v>
      </c>
      <c r="AP410" s="5">
        <v>0</v>
      </c>
      <c r="AQ410" s="5">
        <v>0</v>
      </c>
      <c r="AR410" s="5">
        <v>0</v>
      </c>
      <c r="AS410" s="5">
        <f>-AU361*$C$347/2</f>
        <v>-7.3868189102564109E-3</v>
      </c>
      <c r="AT410" s="5">
        <f>AU357-AU359/2</f>
        <v>0.41132910156250002</v>
      </c>
      <c r="AU410" s="5">
        <v>0</v>
      </c>
      <c r="AV410" s="5">
        <f>-2*AU357-AU361*$C$347+$C$345*AU357*$E$351</f>
        <v>-0.81667640144154596</v>
      </c>
      <c r="AW410" s="5">
        <f>AU361*$C$347/2</f>
        <v>7.3868189102564109E-3</v>
      </c>
      <c r="AX410" s="5">
        <f>AU357+AU359/2</f>
        <v>0.39093261718750005</v>
      </c>
      <c r="AY410" s="5">
        <v>0</v>
      </c>
      <c r="AZ410" s="5">
        <v>0</v>
      </c>
      <c r="BA410" s="5">
        <v>0</v>
      </c>
      <c r="BB410" s="5">
        <v>0</v>
      </c>
      <c r="BC410" s="5">
        <v>0</v>
      </c>
      <c r="BD410" s="5">
        <v>0</v>
      </c>
      <c r="BE410" s="5">
        <v>0</v>
      </c>
      <c r="BF410" s="5">
        <v>0</v>
      </c>
      <c r="BG410" s="5">
        <v>0</v>
      </c>
      <c r="BH410" s="5">
        <v>0</v>
      </c>
      <c r="BI410" s="5">
        <v>0</v>
      </c>
      <c r="BJ410" s="5">
        <v>0</v>
      </c>
      <c r="BK410" s="5">
        <v>0</v>
      </c>
      <c r="BL410" s="5">
        <v>0</v>
      </c>
      <c r="BM410" s="5">
        <v>0</v>
      </c>
      <c r="BN410" s="5">
        <v>0</v>
      </c>
      <c r="BO410" s="5">
        <v>0</v>
      </c>
      <c r="BP410" s="5">
        <v>0</v>
      </c>
      <c r="BQ410" s="5">
        <v>0</v>
      </c>
      <c r="BR410" s="5">
        <v>0</v>
      </c>
      <c r="BS410" s="5">
        <v>0</v>
      </c>
      <c r="BT410" s="5">
        <v>0</v>
      </c>
      <c r="BU410" s="5">
        <v>0</v>
      </c>
      <c r="BV410" s="5">
        <v>0</v>
      </c>
      <c r="BW410" s="5">
        <v>0</v>
      </c>
      <c r="BX410" s="5">
        <v>0</v>
      </c>
      <c r="BY410" s="5">
        <v>0</v>
      </c>
      <c r="BZ410" s="5">
        <v>0</v>
      </c>
      <c r="CA410" s="5">
        <v>0</v>
      </c>
      <c r="CB410" s="5">
        <v>0</v>
      </c>
      <c r="CC410" s="5">
        <v>0</v>
      </c>
      <c r="CD410" s="5">
        <v>0</v>
      </c>
      <c r="CE410" s="5">
        <v>0</v>
      </c>
      <c r="CF410" s="5">
        <v>0</v>
      </c>
      <c r="CG410" s="5">
        <v>0</v>
      </c>
      <c r="CH410" s="5">
        <v>0</v>
      </c>
      <c r="CI410" s="5">
        <v>0</v>
      </c>
      <c r="CJ410" s="5">
        <v>0</v>
      </c>
    </row>
    <row r="411" spans="2:88" x14ac:dyDescent="0.25">
      <c r="B411" s="1" t="s">
        <v>106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5">
        <v>0</v>
      </c>
      <c r="AD411" s="5">
        <v>0</v>
      </c>
      <c r="AE411" s="5">
        <v>0</v>
      </c>
      <c r="AF411" s="5">
        <v>0</v>
      </c>
      <c r="AG411" s="5">
        <v>0</v>
      </c>
      <c r="AH411" s="5">
        <v>0</v>
      </c>
      <c r="AI411" s="5">
        <v>0</v>
      </c>
      <c r="AJ411" s="5">
        <v>0</v>
      </c>
      <c r="AK411" s="5">
        <v>0</v>
      </c>
      <c r="AL411" s="5">
        <v>0</v>
      </c>
      <c r="AM411" s="5">
        <v>0</v>
      </c>
      <c r="AN411" s="5">
        <v>0</v>
      </c>
      <c r="AO411" s="5">
        <v>0</v>
      </c>
      <c r="AP411" s="5">
        <v>0</v>
      </c>
      <c r="AQ411" s="5">
        <v>0</v>
      </c>
      <c r="AR411" s="5">
        <v>0</v>
      </c>
      <c r="AS411" s="5">
        <v>0</v>
      </c>
      <c r="AT411" s="5">
        <v>0</v>
      </c>
      <c r="AU411" s="5">
        <f>-AW363*$C$347/2+AW361*$C$347</f>
        <v>1.46484375E-2</v>
      </c>
      <c r="AV411" s="5">
        <f>AW361*$C$347/2</f>
        <v>7.26161858974359E-3</v>
      </c>
      <c r="AW411" s="5">
        <f>-2*AW361*$C$347+AW361*$C$351</f>
        <v>-2.9005926109192101E-2</v>
      </c>
      <c r="AX411" s="5">
        <f>-AW363*$C$347</f>
        <v>2.5040064102564106E-4</v>
      </c>
      <c r="AY411" s="5">
        <f>AW363*$C$347/2+AW361*$C$347</f>
        <v>1.439803685897436E-2</v>
      </c>
      <c r="AZ411" s="5">
        <f>-AW361*$C$347/2</f>
        <v>-7.26161858974359E-3</v>
      </c>
      <c r="BA411" s="5">
        <v>0</v>
      </c>
      <c r="BB411" s="5">
        <v>0</v>
      </c>
      <c r="BC411" s="5">
        <v>0</v>
      </c>
      <c r="BD411" s="5">
        <v>0</v>
      </c>
      <c r="BE411" s="5">
        <v>0</v>
      </c>
      <c r="BF411" s="5">
        <v>0</v>
      </c>
      <c r="BG411" s="5">
        <v>0</v>
      </c>
      <c r="BH411" s="5">
        <v>0</v>
      </c>
      <c r="BI411" s="5">
        <v>0</v>
      </c>
      <c r="BJ411" s="5">
        <v>0</v>
      </c>
      <c r="BK411" s="5">
        <v>0</v>
      </c>
      <c r="BL411" s="5">
        <v>0</v>
      </c>
      <c r="BM411" s="5">
        <v>0</v>
      </c>
      <c r="BN411" s="5">
        <v>0</v>
      </c>
      <c r="BO411" s="5">
        <v>0</v>
      </c>
      <c r="BP411" s="5">
        <v>0</v>
      </c>
      <c r="BQ411" s="5">
        <v>0</v>
      </c>
      <c r="BR411" s="5">
        <v>0</v>
      </c>
      <c r="BS411" s="5">
        <v>0</v>
      </c>
      <c r="BT411" s="5">
        <v>0</v>
      </c>
      <c r="BU411" s="5">
        <v>0</v>
      </c>
      <c r="BV411" s="5">
        <v>0</v>
      </c>
      <c r="BW411" s="5">
        <v>0</v>
      </c>
      <c r="BX411" s="5">
        <v>0</v>
      </c>
      <c r="BY411" s="5">
        <v>0</v>
      </c>
      <c r="BZ411" s="5">
        <v>0</v>
      </c>
      <c r="CA411" s="5">
        <v>0</v>
      </c>
      <c r="CB411" s="5">
        <v>0</v>
      </c>
      <c r="CC411" s="5">
        <v>0</v>
      </c>
      <c r="CD411" s="5">
        <v>0</v>
      </c>
      <c r="CE411" s="5">
        <v>0</v>
      </c>
      <c r="CF411" s="5">
        <v>0</v>
      </c>
      <c r="CG411" s="5">
        <v>0</v>
      </c>
      <c r="CH411" s="5">
        <v>0</v>
      </c>
      <c r="CI411" s="5">
        <v>0</v>
      </c>
      <c r="CJ411" s="5">
        <v>0</v>
      </c>
    </row>
    <row r="412" spans="2:88" x14ac:dyDescent="0.25">
      <c r="B412" s="1" t="s">
        <v>107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5">
        <v>0</v>
      </c>
      <c r="AD412" s="5">
        <v>0</v>
      </c>
      <c r="AE412" s="5">
        <v>0</v>
      </c>
      <c r="AF412" s="5">
        <v>0</v>
      </c>
      <c r="AG412" s="5">
        <v>0</v>
      </c>
      <c r="AH412" s="5">
        <v>0</v>
      </c>
      <c r="AI412" s="5">
        <v>0</v>
      </c>
      <c r="AJ412" s="5">
        <v>0</v>
      </c>
      <c r="AK412" s="5">
        <v>0</v>
      </c>
      <c r="AL412" s="5">
        <v>0</v>
      </c>
      <c r="AM412" s="5">
        <v>0</v>
      </c>
      <c r="AN412" s="5">
        <v>0</v>
      </c>
      <c r="AO412" s="5">
        <v>0</v>
      </c>
      <c r="AP412" s="5">
        <v>0</v>
      </c>
      <c r="AQ412" s="5">
        <v>0</v>
      </c>
      <c r="AR412" s="5">
        <v>0</v>
      </c>
      <c r="AS412" s="5">
        <v>0</v>
      </c>
      <c r="AT412" s="5">
        <v>0</v>
      </c>
      <c r="AU412" s="5">
        <f>-AW361*$C$347/2</f>
        <v>-7.26161858974359E-3</v>
      </c>
      <c r="AV412" s="5">
        <f>AW357-AW359/2</f>
        <v>0.39093359374999997</v>
      </c>
      <c r="AW412" s="5">
        <v>0</v>
      </c>
      <c r="AX412" s="5">
        <f>-2*AW357-AW361*$C$347+$C$345*AW357*$E$351</f>
        <v>-0.77633847639881837</v>
      </c>
      <c r="AY412" s="5">
        <f>AW361*$C$347/2</f>
        <v>7.26161858974359E-3</v>
      </c>
      <c r="AZ412" s="5">
        <f>AW357+AW359/2</f>
        <v>0.37122265625</v>
      </c>
      <c r="BA412" s="5">
        <v>0</v>
      </c>
      <c r="BB412" s="5">
        <v>0</v>
      </c>
      <c r="BC412" s="5">
        <v>0</v>
      </c>
      <c r="BD412" s="5">
        <v>0</v>
      </c>
      <c r="BE412" s="5">
        <v>0</v>
      </c>
      <c r="BF412" s="5">
        <v>0</v>
      </c>
      <c r="BG412" s="5">
        <v>0</v>
      </c>
      <c r="BH412" s="5">
        <v>0</v>
      </c>
      <c r="BI412" s="5">
        <v>0</v>
      </c>
      <c r="BJ412" s="5">
        <v>0</v>
      </c>
      <c r="BK412" s="5">
        <v>0</v>
      </c>
      <c r="BL412" s="5">
        <v>0</v>
      </c>
      <c r="BM412" s="5">
        <v>0</v>
      </c>
      <c r="BN412" s="5">
        <v>0</v>
      </c>
      <c r="BO412" s="5">
        <v>0</v>
      </c>
      <c r="BP412" s="5">
        <v>0</v>
      </c>
      <c r="BQ412" s="5">
        <v>0</v>
      </c>
      <c r="BR412" s="5">
        <v>0</v>
      </c>
      <c r="BS412" s="5">
        <v>0</v>
      </c>
      <c r="BT412" s="5">
        <v>0</v>
      </c>
      <c r="BU412" s="5">
        <v>0</v>
      </c>
      <c r="BV412" s="5">
        <v>0</v>
      </c>
      <c r="BW412" s="5">
        <v>0</v>
      </c>
      <c r="BX412" s="5">
        <v>0</v>
      </c>
      <c r="BY412" s="5">
        <v>0</v>
      </c>
      <c r="BZ412" s="5">
        <v>0</v>
      </c>
      <c r="CA412" s="5">
        <v>0</v>
      </c>
      <c r="CB412" s="5">
        <v>0</v>
      </c>
      <c r="CC412" s="5">
        <v>0</v>
      </c>
      <c r="CD412" s="5">
        <v>0</v>
      </c>
      <c r="CE412" s="5">
        <v>0</v>
      </c>
      <c r="CF412" s="5">
        <v>0</v>
      </c>
      <c r="CG412" s="5">
        <v>0</v>
      </c>
      <c r="CH412" s="5">
        <v>0</v>
      </c>
      <c r="CI412" s="5">
        <v>0</v>
      </c>
      <c r="CJ412" s="5">
        <v>0</v>
      </c>
    </row>
    <row r="413" spans="2:88" x14ac:dyDescent="0.25">
      <c r="B413" s="1" t="s">
        <v>108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5">
        <v>0</v>
      </c>
      <c r="AD413" s="5">
        <v>0</v>
      </c>
      <c r="AE413" s="5">
        <v>0</v>
      </c>
      <c r="AF413" s="5">
        <v>0</v>
      </c>
      <c r="AG413" s="5">
        <v>0</v>
      </c>
      <c r="AH413" s="5">
        <v>0</v>
      </c>
      <c r="AI413" s="5">
        <v>0</v>
      </c>
      <c r="AJ413" s="5">
        <v>0</v>
      </c>
      <c r="AK413" s="5">
        <v>0</v>
      </c>
      <c r="AL413" s="5">
        <v>0</v>
      </c>
      <c r="AM413" s="5">
        <v>0</v>
      </c>
      <c r="AN413" s="5">
        <v>0</v>
      </c>
      <c r="AO413" s="5">
        <v>0</v>
      </c>
      <c r="AP413" s="5">
        <v>0</v>
      </c>
      <c r="AQ413" s="5">
        <v>0</v>
      </c>
      <c r="AR413" s="5">
        <v>0</v>
      </c>
      <c r="AS413" s="5">
        <v>0</v>
      </c>
      <c r="AT413" s="5">
        <v>0</v>
      </c>
      <c r="AU413" s="5">
        <v>0</v>
      </c>
      <c r="AV413" s="5">
        <v>0</v>
      </c>
      <c r="AW413" s="5">
        <f>-AY363*$C$347/2+AY361*$C$347</f>
        <v>1.439803685897436E-2</v>
      </c>
      <c r="AX413" s="5">
        <f>AY361*$C$347/2</f>
        <v>7.1364182692307699E-3</v>
      </c>
      <c r="AY413" s="5">
        <f>-2*AY361*$C$347+AY361*$C$351</f>
        <v>-2.8505823934895688E-2</v>
      </c>
      <c r="AZ413" s="5">
        <f>-AY363*$C$347</f>
        <v>2.5040064102564106E-4</v>
      </c>
      <c r="BA413" s="5">
        <f>AY363*$C$347/2+AY361*$C$347</f>
        <v>1.414763621794872E-2</v>
      </c>
      <c r="BB413" s="5">
        <f>-AY361*$C$347/2</f>
        <v>-7.1364182692307699E-3</v>
      </c>
      <c r="BC413" s="5">
        <v>0</v>
      </c>
      <c r="BD413" s="5">
        <v>0</v>
      </c>
      <c r="BE413" s="5">
        <v>0</v>
      </c>
      <c r="BF413" s="5">
        <v>0</v>
      </c>
      <c r="BG413" s="5">
        <v>0</v>
      </c>
      <c r="BH413" s="5">
        <v>0</v>
      </c>
      <c r="BI413" s="5">
        <v>0</v>
      </c>
      <c r="BJ413" s="5">
        <v>0</v>
      </c>
      <c r="BK413" s="5">
        <v>0</v>
      </c>
      <c r="BL413" s="5">
        <v>0</v>
      </c>
      <c r="BM413" s="5">
        <v>0</v>
      </c>
      <c r="BN413" s="5">
        <v>0</v>
      </c>
      <c r="BO413" s="5">
        <v>0</v>
      </c>
      <c r="BP413" s="5">
        <v>0</v>
      </c>
      <c r="BQ413" s="5">
        <v>0</v>
      </c>
      <c r="BR413" s="5">
        <v>0</v>
      </c>
      <c r="BS413" s="5">
        <v>0</v>
      </c>
      <c r="BT413" s="5">
        <v>0</v>
      </c>
      <c r="BU413" s="5">
        <v>0</v>
      </c>
      <c r="BV413" s="5">
        <v>0</v>
      </c>
      <c r="BW413" s="5">
        <v>0</v>
      </c>
      <c r="BX413" s="5">
        <v>0</v>
      </c>
      <c r="BY413" s="5">
        <v>0</v>
      </c>
      <c r="BZ413" s="5">
        <v>0</v>
      </c>
      <c r="CA413" s="5">
        <v>0</v>
      </c>
      <c r="CB413" s="5">
        <v>0</v>
      </c>
      <c r="CC413" s="5">
        <v>0</v>
      </c>
      <c r="CD413" s="5">
        <v>0</v>
      </c>
      <c r="CE413" s="5">
        <v>0</v>
      </c>
      <c r="CF413" s="5">
        <v>0</v>
      </c>
      <c r="CG413" s="5">
        <v>0</v>
      </c>
      <c r="CH413" s="5">
        <v>0</v>
      </c>
      <c r="CI413" s="5">
        <v>0</v>
      </c>
      <c r="CJ413" s="5">
        <v>0</v>
      </c>
    </row>
    <row r="414" spans="2:88" x14ac:dyDescent="0.25">
      <c r="B414" s="1" t="s">
        <v>109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5">
        <v>0</v>
      </c>
      <c r="AD414" s="5">
        <v>0</v>
      </c>
      <c r="AE414" s="5">
        <v>0</v>
      </c>
      <c r="AF414" s="5">
        <v>0</v>
      </c>
      <c r="AG414" s="5">
        <v>0</v>
      </c>
      <c r="AH414" s="5">
        <v>0</v>
      </c>
      <c r="AI414" s="5">
        <v>0</v>
      </c>
      <c r="AJ414" s="5">
        <v>0</v>
      </c>
      <c r="AK414" s="5">
        <v>0</v>
      </c>
      <c r="AL414" s="5">
        <v>0</v>
      </c>
      <c r="AM414" s="5">
        <v>0</v>
      </c>
      <c r="AN414" s="5">
        <v>0</v>
      </c>
      <c r="AO414" s="5">
        <v>0</v>
      </c>
      <c r="AP414" s="5">
        <v>0</v>
      </c>
      <c r="AQ414" s="5">
        <v>0</v>
      </c>
      <c r="AR414" s="5">
        <v>0</v>
      </c>
      <c r="AS414" s="5">
        <v>0</v>
      </c>
      <c r="AT414" s="5">
        <v>0</v>
      </c>
      <c r="AU414" s="5">
        <v>0</v>
      </c>
      <c r="AV414" s="5">
        <v>0</v>
      </c>
      <c r="AW414" s="5">
        <f>-AY361*$C$347/2</f>
        <v>-7.1364182692307699E-3</v>
      </c>
      <c r="AX414" s="5">
        <f>AY357-AY359/2</f>
        <v>0.37122363281250004</v>
      </c>
      <c r="AY414" s="5">
        <v>0</v>
      </c>
      <c r="AZ414" s="5">
        <f>-2*AY357-AY361*$C$347+$C$345*AY357*$E$351</f>
        <v>-0.73735931813234412</v>
      </c>
      <c r="BA414" s="5">
        <f>AY361*$C$347/2</f>
        <v>7.1364182692307699E-3</v>
      </c>
      <c r="BB414" s="5">
        <f>AY357+AY359/2</f>
        <v>0.35218652343750001</v>
      </c>
      <c r="BC414" s="5">
        <v>0</v>
      </c>
      <c r="BD414" s="5">
        <v>0</v>
      </c>
      <c r="BE414" s="5">
        <v>0</v>
      </c>
      <c r="BF414" s="5">
        <v>0</v>
      </c>
      <c r="BG414" s="5">
        <v>0</v>
      </c>
      <c r="BH414" s="5">
        <v>0</v>
      </c>
      <c r="BI414" s="5">
        <v>0</v>
      </c>
      <c r="BJ414" s="5">
        <v>0</v>
      </c>
      <c r="BK414" s="5">
        <v>0</v>
      </c>
      <c r="BL414" s="5">
        <v>0</v>
      </c>
      <c r="BM414" s="5">
        <v>0</v>
      </c>
      <c r="BN414" s="5">
        <v>0</v>
      </c>
      <c r="BO414" s="5">
        <v>0</v>
      </c>
      <c r="BP414" s="5">
        <v>0</v>
      </c>
      <c r="BQ414" s="5">
        <v>0</v>
      </c>
      <c r="BR414" s="5">
        <v>0</v>
      </c>
      <c r="BS414" s="5">
        <v>0</v>
      </c>
      <c r="BT414" s="5">
        <v>0</v>
      </c>
      <c r="BU414" s="5">
        <v>0</v>
      </c>
      <c r="BV414" s="5">
        <v>0</v>
      </c>
      <c r="BW414" s="5">
        <v>0</v>
      </c>
      <c r="BX414" s="5">
        <v>0</v>
      </c>
      <c r="BY414" s="5">
        <v>0</v>
      </c>
      <c r="BZ414" s="5">
        <v>0</v>
      </c>
      <c r="CA414" s="5">
        <v>0</v>
      </c>
      <c r="CB414" s="5">
        <v>0</v>
      </c>
      <c r="CC414" s="5">
        <v>0</v>
      </c>
      <c r="CD414" s="5">
        <v>0</v>
      </c>
      <c r="CE414" s="5">
        <v>0</v>
      </c>
      <c r="CF414" s="5">
        <v>0</v>
      </c>
      <c r="CG414" s="5">
        <v>0</v>
      </c>
      <c r="CH414" s="5">
        <v>0</v>
      </c>
      <c r="CI414" s="5">
        <v>0</v>
      </c>
      <c r="CJ414" s="5">
        <v>0</v>
      </c>
    </row>
    <row r="415" spans="2:88" x14ac:dyDescent="0.25">
      <c r="B415" s="1" t="s">
        <v>110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5">
        <v>0</v>
      </c>
      <c r="AD415" s="5">
        <v>0</v>
      </c>
      <c r="AE415" s="5">
        <v>0</v>
      </c>
      <c r="AF415" s="5">
        <v>0</v>
      </c>
      <c r="AG415" s="5">
        <v>0</v>
      </c>
      <c r="AH415" s="5">
        <v>0</v>
      </c>
      <c r="AI415" s="5">
        <v>0</v>
      </c>
      <c r="AJ415" s="5">
        <v>0</v>
      </c>
      <c r="AK415" s="5">
        <v>0</v>
      </c>
      <c r="AL415" s="5">
        <v>0</v>
      </c>
      <c r="AM415" s="5">
        <v>0</v>
      </c>
      <c r="AN415" s="5">
        <v>0</v>
      </c>
      <c r="AO415" s="5">
        <v>0</v>
      </c>
      <c r="AP415" s="5">
        <v>0</v>
      </c>
      <c r="AQ415" s="5">
        <v>0</v>
      </c>
      <c r="AR415" s="5">
        <v>0</v>
      </c>
      <c r="AS415" s="5">
        <v>0</v>
      </c>
      <c r="AT415" s="5">
        <v>0</v>
      </c>
      <c r="AU415" s="5">
        <v>0</v>
      </c>
      <c r="AV415" s="5">
        <v>0</v>
      </c>
      <c r="AW415" s="5">
        <v>0</v>
      </c>
      <c r="AX415" s="5">
        <v>0</v>
      </c>
      <c r="AY415" s="5">
        <f>-BA363*$C$347/2+BA361*$C$347</f>
        <v>1.4147636217948718E-2</v>
      </c>
      <c r="AZ415" s="5">
        <f>BA361*$C$347/2</f>
        <v>7.011217948717949E-3</v>
      </c>
      <c r="BA415" s="5">
        <f>-2*BA361*$C$347+BA361*$C$351</f>
        <v>-2.8005721760599268E-2</v>
      </c>
      <c r="BB415" s="5">
        <f>-BA363*$C$347</f>
        <v>2.5040064102564106E-4</v>
      </c>
      <c r="BC415" s="5">
        <f>BA363*$C$347/2+BA361*$C$347</f>
        <v>1.3897235576923078E-2</v>
      </c>
      <c r="BD415" s="5">
        <f>-BA361*$C$347/2</f>
        <v>-7.011217948717949E-3</v>
      </c>
      <c r="BE415" s="5">
        <v>0</v>
      </c>
      <c r="BF415" s="5">
        <v>0</v>
      </c>
      <c r="BG415" s="5">
        <v>0</v>
      </c>
      <c r="BH415" s="5">
        <v>0</v>
      </c>
      <c r="BI415" s="5">
        <v>0</v>
      </c>
      <c r="BJ415" s="5">
        <v>0</v>
      </c>
      <c r="BK415" s="5">
        <v>0</v>
      </c>
      <c r="BL415" s="5">
        <v>0</v>
      </c>
      <c r="BM415" s="5">
        <v>0</v>
      </c>
      <c r="BN415" s="5">
        <v>0</v>
      </c>
      <c r="BO415" s="5">
        <v>0</v>
      </c>
      <c r="BP415" s="5">
        <v>0</v>
      </c>
      <c r="BQ415" s="5">
        <v>0</v>
      </c>
      <c r="BR415" s="5">
        <v>0</v>
      </c>
      <c r="BS415" s="5">
        <v>0</v>
      </c>
      <c r="BT415" s="5">
        <v>0</v>
      </c>
      <c r="BU415" s="5">
        <v>0</v>
      </c>
      <c r="BV415" s="5">
        <v>0</v>
      </c>
      <c r="BW415" s="5">
        <v>0</v>
      </c>
      <c r="BX415" s="5">
        <v>0</v>
      </c>
      <c r="BY415" s="5">
        <v>0</v>
      </c>
      <c r="BZ415" s="5">
        <v>0</v>
      </c>
      <c r="CA415" s="5">
        <v>0</v>
      </c>
      <c r="CB415" s="5">
        <v>0</v>
      </c>
      <c r="CC415" s="5">
        <v>0</v>
      </c>
      <c r="CD415" s="5">
        <v>0</v>
      </c>
      <c r="CE415" s="5">
        <v>0</v>
      </c>
      <c r="CF415" s="5">
        <v>0</v>
      </c>
      <c r="CG415" s="5">
        <v>0</v>
      </c>
      <c r="CH415" s="5">
        <v>0</v>
      </c>
      <c r="CI415" s="5">
        <v>0</v>
      </c>
      <c r="CJ415" s="5">
        <v>0</v>
      </c>
    </row>
    <row r="416" spans="2:88" x14ac:dyDescent="0.25">
      <c r="B416" s="1" t="s">
        <v>111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5">
        <v>0</v>
      </c>
      <c r="AD416" s="5">
        <v>0</v>
      </c>
      <c r="AE416" s="5">
        <v>0</v>
      </c>
      <c r="AF416" s="5">
        <v>0</v>
      </c>
      <c r="AG416" s="5">
        <v>0</v>
      </c>
      <c r="AH416" s="5">
        <v>0</v>
      </c>
      <c r="AI416" s="5">
        <v>0</v>
      </c>
      <c r="AJ416" s="5">
        <v>0</v>
      </c>
      <c r="AK416" s="5">
        <v>0</v>
      </c>
      <c r="AL416" s="5">
        <v>0</v>
      </c>
      <c r="AM416" s="5">
        <v>0</v>
      </c>
      <c r="AN416" s="5">
        <v>0</v>
      </c>
      <c r="AO416" s="5">
        <v>0</v>
      </c>
      <c r="AP416" s="5">
        <v>0</v>
      </c>
      <c r="AQ416" s="5">
        <v>0</v>
      </c>
      <c r="AR416" s="5">
        <v>0</v>
      </c>
      <c r="AS416" s="5">
        <v>0</v>
      </c>
      <c r="AT416" s="5">
        <v>0</v>
      </c>
      <c r="AU416" s="5">
        <v>0</v>
      </c>
      <c r="AV416" s="5">
        <v>0</v>
      </c>
      <c r="AW416" s="5">
        <v>0</v>
      </c>
      <c r="AX416" s="5">
        <v>0</v>
      </c>
      <c r="AY416" s="5">
        <f>-BA361*$C$347/2</f>
        <v>-7.011217948717949E-3</v>
      </c>
      <c r="AZ416" s="5">
        <f>BA357-BA359/2</f>
        <v>0.35218749999999993</v>
      </c>
      <c r="BA416" s="5">
        <v>0</v>
      </c>
      <c r="BB416" s="5">
        <f>-2*BA357-BA361*$C$347+$C$345*BA357*$E$351</f>
        <v>-0.69971549962873913</v>
      </c>
      <c r="BC416" s="5">
        <f>BA361*$C$347/2</f>
        <v>7.011217948717949E-3</v>
      </c>
      <c r="BD416" s="5">
        <f>BA357+BA359/2</f>
        <v>0.3338124999999999</v>
      </c>
      <c r="BE416" s="5">
        <v>0</v>
      </c>
      <c r="BF416" s="5">
        <v>0</v>
      </c>
      <c r="BG416" s="5">
        <v>0</v>
      </c>
      <c r="BH416" s="5">
        <v>0</v>
      </c>
      <c r="BI416" s="5">
        <v>0</v>
      </c>
      <c r="BJ416" s="5">
        <v>0</v>
      </c>
      <c r="BK416" s="5">
        <v>0</v>
      </c>
      <c r="BL416" s="5">
        <v>0</v>
      </c>
      <c r="BM416" s="5">
        <v>0</v>
      </c>
      <c r="BN416" s="5">
        <v>0</v>
      </c>
      <c r="BO416" s="5">
        <v>0</v>
      </c>
      <c r="BP416" s="5">
        <v>0</v>
      </c>
      <c r="BQ416" s="5">
        <v>0</v>
      </c>
      <c r="BR416" s="5">
        <v>0</v>
      </c>
      <c r="BS416" s="5">
        <v>0</v>
      </c>
      <c r="BT416" s="5">
        <v>0</v>
      </c>
      <c r="BU416" s="5">
        <v>0</v>
      </c>
      <c r="BV416" s="5">
        <v>0</v>
      </c>
      <c r="BW416" s="5">
        <v>0</v>
      </c>
      <c r="BX416" s="5">
        <v>0</v>
      </c>
      <c r="BY416" s="5">
        <v>0</v>
      </c>
      <c r="BZ416" s="5">
        <v>0</v>
      </c>
      <c r="CA416" s="5">
        <v>0</v>
      </c>
      <c r="CB416" s="5">
        <v>0</v>
      </c>
      <c r="CC416" s="5">
        <v>0</v>
      </c>
      <c r="CD416" s="5">
        <v>0</v>
      </c>
      <c r="CE416" s="5">
        <v>0</v>
      </c>
      <c r="CF416" s="5">
        <v>0</v>
      </c>
      <c r="CG416" s="5">
        <v>0</v>
      </c>
      <c r="CH416" s="5">
        <v>0</v>
      </c>
      <c r="CI416" s="5">
        <v>0</v>
      </c>
      <c r="CJ416" s="5">
        <v>0</v>
      </c>
    </row>
    <row r="417" spans="2:88" x14ac:dyDescent="0.25">
      <c r="B417" s="1" t="s">
        <v>136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5">
        <v>0</v>
      </c>
      <c r="AD417" s="5">
        <v>0</v>
      </c>
      <c r="AE417" s="5">
        <v>0</v>
      </c>
      <c r="AF417" s="5">
        <v>0</v>
      </c>
      <c r="AG417" s="5">
        <v>0</v>
      </c>
      <c r="AH417" s="5">
        <v>0</v>
      </c>
      <c r="AI417" s="5">
        <v>0</v>
      </c>
      <c r="AJ417" s="5">
        <v>0</v>
      </c>
      <c r="AK417" s="5">
        <v>0</v>
      </c>
      <c r="AL417" s="5">
        <v>0</v>
      </c>
      <c r="AM417" s="5">
        <v>0</v>
      </c>
      <c r="AN417" s="5">
        <v>0</v>
      </c>
      <c r="AO417" s="5">
        <v>0</v>
      </c>
      <c r="AP417" s="5">
        <v>0</v>
      </c>
      <c r="AQ417" s="5">
        <v>0</v>
      </c>
      <c r="AR417" s="5">
        <v>0</v>
      </c>
      <c r="AS417" s="5">
        <v>0</v>
      </c>
      <c r="AT417" s="5">
        <v>0</v>
      </c>
      <c r="AU417" s="5">
        <v>0</v>
      </c>
      <c r="AV417" s="5">
        <v>0</v>
      </c>
      <c r="AW417" s="5">
        <v>0</v>
      </c>
      <c r="AX417" s="5">
        <v>0</v>
      </c>
      <c r="AY417" s="5">
        <v>0</v>
      </c>
      <c r="AZ417" s="5">
        <v>0</v>
      </c>
      <c r="BA417" s="5">
        <f>-BC363*$C$347/2+BC361*$C$347</f>
        <v>1.3897235576923078E-2</v>
      </c>
      <c r="BB417" s="5">
        <f>BC361*$C$347/2</f>
        <v>6.8860176282051289E-3</v>
      </c>
      <c r="BC417" s="5">
        <f>-2*BC361*$C$347+BC361*$C$351</f>
        <v>-2.7505619586302855E-2</v>
      </c>
      <c r="BD417" s="5">
        <f>-BC363*$C$347</f>
        <v>2.5040064102564106E-4</v>
      </c>
      <c r="BE417" s="5">
        <f>BC363*$C$347/2+BC361*$C$347</f>
        <v>1.3646834935897438E-2</v>
      </c>
      <c r="BF417" s="5">
        <f>-BC361*$C$347/2</f>
        <v>-6.8860176282051289E-3</v>
      </c>
      <c r="BG417" s="5">
        <v>0</v>
      </c>
      <c r="BH417" s="5">
        <v>0</v>
      </c>
      <c r="BI417" s="5">
        <v>0</v>
      </c>
      <c r="BJ417" s="5">
        <v>0</v>
      </c>
      <c r="BK417" s="5">
        <v>0</v>
      </c>
      <c r="BL417" s="5">
        <v>0</v>
      </c>
      <c r="BM417" s="5">
        <v>0</v>
      </c>
      <c r="BN417" s="5">
        <v>0</v>
      </c>
      <c r="BO417" s="5">
        <v>0</v>
      </c>
      <c r="BP417" s="5">
        <v>0</v>
      </c>
      <c r="BQ417" s="5">
        <v>0</v>
      </c>
      <c r="BR417" s="5">
        <v>0</v>
      </c>
      <c r="BS417" s="5">
        <v>0</v>
      </c>
      <c r="BT417" s="5">
        <v>0</v>
      </c>
      <c r="BU417" s="5">
        <v>0</v>
      </c>
      <c r="BV417" s="5">
        <v>0</v>
      </c>
      <c r="BW417" s="5">
        <v>0</v>
      </c>
      <c r="BX417" s="5">
        <v>0</v>
      </c>
      <c r="BY417" s="5">
        <v>0</v>
      </c>
      <c r="BZ417" s="5">
        <v>0</v>
      </c>
      <c r="CA417" s="5">
        <v>0</v>
      </c>
      <c r="CB417" s="5">
        <v>0</v>
      </c>
      <c r="CC417" s="5">
        <v>0</v>
      </c>
      <c r="CD417" s="5">
        <v>0</v>
      </c>
      <c r="CE417" s="5">
        <v>0</v>
      </c>
      <c r="CF417" s="5">
        <v>0</v>
      </c>
      <c r="CG417" s="5">
        <v>0</v>
      </c>
      <c r="CH417" s="5">
        <v>0</v>
      </c>
      <c r="CI417" s="5">
        <v>0</v>
      </c>
      <c r="CJ417" s="5">
        <v>0</v>
      </c>
    </row>
    <row r="418" spans="2:88" x14ac:dyDescent="0.25">
      <c r="B418" s="1" t="s">
        <v>137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5">
        <v>0</v>
      </c>
      <c r="AD418" s="5">
        <v>0</v>
      </c>
      <c r="AE418" s="5">
        <v>0</v>
      </c>
      <c r="AF418" s="5">
        <v>0</v>
      </c>
      <c r="AG418" s="5">
        <v>0</v>
      </c>
      <c r="AH418" s="5">
        <v>0</v>
      </c>
      <c r="AI418" s="5">
        <v>0</v>
      </c>
      <c r="AJ418" s="5">
        <v>0</v>
      </c>
      <c r="AK418" s="5">
        <v>0</v>
      </c>
      <c r="AL418" s="5">
        <v>0</v>
      </c>
      <c r="AM418" s="5">
        <v>0</v>
      </c>
      <c r="AN418" s="5">
        <v>0</v>
      </c>
      <c r="AO418" s="5">
        <v>0</v>
      </c>
      <c r="AP418" s="5">
        <v>0</v>
      </c>
      <c r="AQ418" s="5">
        <v>0</v>
      </c>
      <c r="AR418" s="5">
        <v>0</v>
      </c>
      <c r="AS418" s="5">
        <v>0</v>
      </c>
      <c r="AT418" s="5">
        <v>0</v>
      </c>
      <c r="AU418" s="5">
        <v>0</v>
      </c>
      <c r="AV418" s="5">
        <v>0</v>
      </c>
      <c r="AW418" s="5">
        <v>0</v>
      </c>
      <c r="AX418" s="5">
        <v>0</v>
      </c>
      <c r="AY418" s="5">
        <v>0</v>
      </c>
      <c r="AZ418" s="5">
        <v>0</v>
      </c>
      <c r="BA418" s="5">
        <f>-BC361*$C$347/2</f>
        <v>-6.8860176282051289E-3</v>
      </c>
      <c r="BB418" s="5">
        <f>BC357-BC359/2</f>
        <v>0.33381347656249999</v>
      </c>
      <c r="BC418" s="5">
        <v>0</v>
      </c>
      <c r="BD418" s="5">
        <f>-2*BC357-BC361*$C$347+$C$345*BC357*$E$351</f>
        <v>-0.66338359387462043</v>
      </c>
      <c r="BE418" s="5">
        <f>BC361*$C$347/2</f>
        <v>6.8860176282051289E-3</v>
      </c>
      <c r="BF418" s="5">
        <f>BC357+BC359/2</f>
        <v>0.31608886718750001</v>
      </c>
      <c r="BG418" s="5">
        <v>0</v>
      </c>
      <c r="BH418" s="5">
        <v>0</v>
      </c>
      <c r="BI418" s="5">
        <v>0</v>
      </c>
      <c r="BJ418" s="5">
        <v>0</v>
      </c>
      <c r="BK418" s="5">
        <v>0</v>
      </c>
      <c r="BL418" s="5">
        <v>0</v>
      </c>
      <c r="BM418" s="5">
        <v>0</v>
      </c>
      <c r="BN418" s="5">
        <v>0</v>
      </c>
      <c r="BO418" s="5">
        <v>0</v>
      </c>
      <c r="BP418" s="5">
        <v>0</v>
      </c>
      <c r="BQ418" s="5">
        <v>0</v>
      </c>
      <c r="BR418" s="5">
        <v>0</v>
      </c>
      <c r="BS418" s="5">
        <v>0</v>
      </c>
      <c r="BT418" s="5">
        <v>0</v>
      </c>
      <c r="BU418" s="5">
        <v>0</v>
      </c>
      <c r="BV418" s="5">
        <v>0</v>
      </c>
      <c r="BW418" s="5">
        <v>0</v>
      </c>
      <c r="BX418" s="5">
        <v>0</v>
      </c>
      <c r="BY418" s="5">
        <v>0</v>
      </c>
      <c r="BZ418" s="5">
        <v>0</v>
      </c>
      <c r="CA418" s="5">
        <v>0</v>
      </c>
      <c r="CB418" s="5">
        <v>0</v>
      </c>
      <c r="CC418" s="5">
        <v>0</v>
      </c>
      <c r="CD418" s="5">
        <v>0</v>
      </c>
      <c r="CE418" s="5">
        <v>0</v>
      </c>
      <c r="CF418" s="5">
        <v>0</v>
      </c>
      <c r="CG418" s="5">
        <v>0</v>
      </c>
      <c r="CH418" s="5">
        <v>0</v>
      </c>
      <c r="CI418" s="5">
        <v>0</v>
      </c>
      <c r="CJ418" s="5">
        <v>0</v>
      </c>
    </row>
    <row r="419" spans="2:88" x14ac:dyDescent="0.25">
      <c r="B419" s="1" t="s">
        <v>138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5">
        <v>0</v>
      </c>
      <c r="AD419" s="5">
        <v>0</v>
      </c>
      <c r="AE419" s="5">
        <v>0</v>
      </c>
      <c r="AF419" s="5">
        <v>0</v>
      </c>
      <c r="AG419" s="5">
        <v>0</v>
      </c>
      <c r="AH419" s="5">
        <v>0</v>
      </c>
      <c r="AI419" s="5">
        <v>0</v>
      </c>
      <c r="AJ419" s="5">
        <v>0</v>
      </c>
      <c r="AK419" s="5">
        <v>0</v>
      </c>
      <c r="AL419" s="5">
        <v>0</v>
      </c>
      <c r="AM419" s="5">
        <v>0</v>
      </c>
      <c r="AN419" s="5">
        <v>0</v>
      </c>
      <c r="AO419" s="5">
        <v>0</v>
      </c>
      <c r="AP419" s="5">
        <v>0</v>
      </c>
      <c r="AQ419" s="5">
        <v>0</v>
      </c>
      <c r="AR419" s="5">
        <v>0</v>
      </c>
      <c r="AS419" s="5">
        <v>0</v>
      </c>
      <c r="AT419" s="5">
        <v>0</v>
      </c>
      <c r="AU419" s="5">
        <v>0</v>
      </c>
      <c r="AV419" s="5">
        <v>0</v>
      </c>
      <c r="AW419" s="5">
        <v>0</v>
      </c>
      <c r="AX419" s="5">
        <v>0</v>
      </c>
      <c r="AY419" s="5">
        <v>0</v>
      </c>
      <c r="AZ419" s="5">
        <v>0</v>
      </c>
      <c r="BA419" s="5">
        <v>0</v>
      </c>
      <c r="BB419" s="5">
        <v>0</v>
      </c>
      <c r="BC419" s="5">
        <f>-BE363*$C$347/2+BE361*$C$347</f>
        <v>1.3646834935897438E-2</v>
      </c>
      <c r="BD419" s="5">
        <f>BE361*$C$347/2</f>
        <v>6.7608173076923088E-3</v>
      </c>
      <c r="BE419" s="5">
        <f>-2*BE361*$C$347+BE361*$C$351</f>
        <v>-2.7005517412006443E-2</v>
      </c>
      <c r="BF419" s="5">
        <f>-BE363*$C$347</f>
        <v>2.5040064102564106E-4</v>
      </c>
      <c r="BG419" s="5">
        <f>BE363*$C$347/2+BE361*$C$347</f>
        <v>1.3396434294871798E-2</v>
      </c>
      <c r="BH419" s="5">
        <f>-BE361*$C$347/2</f>
        <v>-6.7608173076923088E-3</v>
      </c>
      <c r="BI419" s="5">
        <v>0</v>
      </c>
      <c r="BJ419" s="5">
        <v>0</v>
      </c>
      <c r="BK419" s="5">
        <v>0</v>
      </c>
      <c r="BL419" s="5">
        <v>0</v>
      </c>
      <c r="BM419" s="5">
        <v>0</v>
      </c>
      <c r="BN419" s="5">
        <v>0</v>
      </c>
      <c r="BO419" s="5">
        <v>0</v>
      </c>
      <c r="BP419" s="5">
        <v>0</v>
      </c>
      <c r="BQ419" s="5">
        <v>0</v>
      </c>
      <c r="BR419" s="5">
        <v>0</v>
      </c>
      <c r="BS419" s="5">
        <v>0</v>
      </c>
      <c r="BT419" s="5">
        <v>0</v>
      </c>
      <c r="BU419" s="5">
        <v>0</v>
      </c>
      <c r="BV419" s="5">
        <v>0</v>
      </c>
      <c r="BW419" s="5">
        <v>0</v>
      </c>
      <c r="BX419" s="5">
        <v>0</v>
      </c>
      <c r="BY419" s="5">
        <v>0</v>
      </c>
      <c r="BZ419" s="5">
        <v>0</v>
      </c>
      <c r="CA419" s="5">
        <v>0</v>
      </c>
      <c r="CB419" s="5">
        <v>0</v>
      </c>
      <c r="CC419" s="5">
        <v>0</v>
      </c>
      <c r="CD419" s="5">
        <v>0</v>
      </c>
      <c r="CE419" s="5">
        <v>0</v>
      </c>
      <c r="CF419" s="5">
        <v>0</v>
      </c>
      <c r="CG419" s="5">
        <v>0</v>
      </c>
      <c r="CH419" s="5">
        <v>0</v>
      </c>
      <c r="CI419" s="5">
        <v>0</v>
      </c>
      <c r="CJ419" s="5">
        <v>0</v>
      </c>
    </row>
    <row r="420" spans="2:88" x14ac:dyDescent="0.25">
      <c r="B420" s="1" t="s">
        <v>139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5">
        <v>0</v>
      </c>
      <c r="AD420" s="5">
        <v>0</v>
      </c>
      <c r="AE420" s="5">
        <v>0</v>
      </c>
      <c r="AF420" s="5">
        <v>0</v>
      </c>
      <c r="AG420" s="5">
        <v>0</v>
      </c>
      <c r="AH420" s="5">
        <v>0</v>
      </c>
      <c r="AI420" s="5">
        <v>0</v>
      </c>
      <c r="AJ420" s="5">
        <v>0</v>
      </c>
      <c r="AK420" s="5">
        <v>0</v>
      </c>
      <c r="AL420" s="5">
        <v>0</v>
      </c>
      <c r="AM420" s="5">
        <v>0</v>
      </c>
      <c r="AN420" s="5">
        <v>0</v>
      </c>
      <c r="AO420" s="5">
        <v>0</v>
      </c>
      <c r="AP420" s="5">
        <v>0</v>
      </c>
      <c r="AQ420" s="5">
        <v>0</v>
      </c>
      <c r="AR420" s="5">
        <v>0</v>
      </c>
      <c r="AS420" s="5">
        <v>0</v>
      </c>
      <c r="AT420" s="5">
        <v>0</v>
      </c>
      <c r="AU420" s="5">
        <v>0</v>
      </c>
      <c r="AV420" s="5">
        <v>0</v>
      </c>
      <c r="AW420" s="5">
        <v>0</v>
      </c>
      <c r="AX420" s="5">
        <v>0</v>
      </c>
      <c r="AY420" s="5">
        <v>0</v>
      </c>
      <c r="AZ420" s="5">
        <v>0</v>
      </c>
      <c r="BA420" s="5">
        <v>0</v>
      </c>
      <c r="BB420" s="5">
        <v>0</v>
      </c>
      <c r="BC420" s="5">
        <f>-BE361*$C$347/2</f>
        <v>-6.7608173076923088E-3</v>
      </c>
      <c r="BD420" s="5">
        <f>BE357-BE359/2</f>
        <v>0.31608984375000004</v>
      </c>
      <c r="BE420" s="5">
        <v>0</v>
      </c>
      <c r="BF420" s="5">
        <f>-2*BE357-BE361*$C$347+$C$345*BE357*$E$351</f>
        <v>-0.6283401738566039</v>
      </c>
      <c r="BG420" s="5">
        <f>BE361*$C$347/2</f>
        <v>6.7608173076923088E-3</v>
      </c>
      <c r="BH420" s="5">
        <f>BE357+BE359/2</f>
        <v>0.29900390625000006</v>
      </c>
      <c r="BI420" s="5">
        <v>0</v>
      </c>
      <c r="BJ420" s="5">
        <v>0</v>
      </c>
      <c r="BK420" s="5">
        <v>0</v>
      </c>
      <c r="BL420" s="5">
        <v>0</v>
      </c>
      <c r="BM420" s="5">
        <v>0</v>
      </c>
      <c r="BN420" s="5">
        <v>0</v>
      </c>
      <c r="BO420" s="5">
        <v>0</v>
      </c>
      <c r="BP420" s="5">
        <v>0</v>
      </c>
      <c r="BQ420" s="5">
        <v>0</v>
      </c>
      <c r="BR420" s="5">
        <v>0</v>
      </c>
      <c r="BS420" s="5">
        <v>0</v>
      </c>
      <c r="BT420" s="5">
        <v>0</v>
      </c>
      <c r="BU420" s="5">
        <v>0</v>
      </c>
      <c r="BV420" s="5">
        <v>0</v>
      </c>
      <c r="BW420" s="5">
        <v>0</v>
      </c>
      <c r="BX420" s="5">
        <v>0</v>
      </c>
      <c r="BY420" s="5">
        <v>0</v>
      </c>
      <c r="BZ420" s="5">
        <v>0</v>
      </c>
      <c r="CA420" s="5">
        <v>0</v>
      </c>
      <c r="CB420" s="5">
        <v>0</v>
      </c>
      <c r="CC420" s="5">
        <v>0</v>
      </c>
      <c r="CD420" s="5">
        <v>0</v>
      </c>
      <c r="CE420" s="5">
        <v>0</v>
      </c>
      <c r="CF420" s="5">
        <v>0</v>
      </c>
      <c r="CG420" s="5">
        <v>0</v>
      </c>
      <c r="CH420" s="5">
        <v>0</v>
      </c>
      <c r="CI420" s="5">
        <v>0</v>
      </c>
      <c r="CJ420" s="5">
        <v>0</v>
      </c>
    </row>
    <row r="421" spans="2:88" x14ac:dyDescent="0.25">
      <c r="B421" s="1" t="s">
        <v>140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5">
        <v>0</v>
      </c>
      <c r="AD421" s="5">
        <v>0</v>
      </c>
      <c r="AE421" s="5">
        <v>0</v>
      </c>
      <c r="AF421" s="5">
        <v>0</v>
      </c>
      <c r="AG421" s="5">
        <v>0</v>
      </c>
      <c r="AH421" s="5">
        <v>0</v>
      </c>
      <c r="AI421" s="5">
        <v>0</v>
      </c>
      <c r="AJ421" s="5">
        <v>0</v>
      </c>
      <c r="AK421" s="5">
        <v>0</v>
      </c>
      <c r="AL421" s="5">
        <v>0</v>
      </c>
      <c r="AM421" s="5">
        <v>0</v>
      </c>
      <c r="AN421" s="5">
        <v>0</v>
      </c>
      <c r="AO421" s="5">
        <v>0</v>
      </c>
      <c r="AP421" s="5">
        <v>0</v>
      </c>
      <c r="AQ421" s="5">
        <v>0</v>
      </c>
      <c r="AR421" s="5">
        <v>0</v>
      </c>
      <c r="AS421" s="5">
        <v>0</v>
      </c>
      <c r="AT421" s="5">
        <v>0</v>
      </c>
      <c r="AU421" s="5">
        <v>0</v>
      </c>
      <c r="AV421" s="5">
        <v>0</v>
      </c>
      <c r="AW421" s="5">
        <v>0</v>
      </c>
      <c r="AX421" s="5">
        <v>0</v>
      </c>
      <c r="AY421" s="5">
        <v>0</v>
      </c>
      <c r="AZ421" s="5">
        <v>0</v>
      </c>
      <c r="BA421" s="5">
        <v>0</v>
      </c>
      <c r="BB421" s="5">
        <v>0</v>
      </c>
      <c r="BC421" s="5">
        <v>0</v>
      </c>
      <c r="BD421" s="5">
        <v>0</v>
      </c>
      <c r="BE421" s="5">
        <f>-BG363*$C$347/2+BG361*$C$347</f>
        <v>1.3396434294871796E-2</v>
      </c>
      <c r="BF421" s="5">
        <f>BG361*$C$347/2</f>
        <v>6.6356169871794879E-3</v>
      </c>
      <c r="BG421" s="5">
        <f>-2*BG361*$C$347+BG361*$C$351</f>
        <v>-2.6505415237710026E-2</v>
      </c>
      <c r="BH421" s="5">
        <f>-BG363*$C$347</f>
        <v>2.5040064102564106E-4</v>
      </c>
      <c r="BI421" s="5">
        <f>BG363*$C$347/2+BG361*$C$347</f>
        <v>1.3146033653846156E-2</v>
      </c>
      <c r="BJ421" s="5">
        <f>-BG361*$C$347/2</f>
        <v>-6.6356169871794879E-3</v>
      </c>
      <c r="BK421" s="5">
        <v>0</v>
      </c>
      <c r="BL421" s="5">
        <v>0</v>
      </c>
      <c r="BM421" s="5">
        <v>0</v>
      </c>
      <c r="BN421" s="5">
        <v>0</v>
      </c>
      <c r="BO421" s="5">
        <v>0</v>
      </c>
      <c r="BP421" s="5">
        <v>0</v>
      </c>
      <c r="BQ421" s="5">
        <v>0</v>
      </c>
      <c r="BR421" s="5">
        <v>0</v>
      </c>
      <c r="BS421" s="5">
        <v>0</v>
      </c>
      <c r="BT421" s="5">
        <v>0</v>
      </c>
      <c r="BU421" s="5">
        <v>0</v>
      </c>
      <c r="BV421" s="5">
        <v>0</v>
      </c>
      <c r="BW421" s="5">
        <v>0</v>
      </c>
      <c r="BX421" s="5">
        <v>0</v>
      </c>
      <c r="BY421" s="5">
        <v>0</v>
      </c>
      <c r="BZ421" s="5">
        <v>0</v>
      </c>
      <c r="CA421" s="5">
        <v>0</v>
      </c>
      <c r="CB421" s="5">
        <v>0</v>
      </c>
      <c r="CC421" s="5">
        <v>0</v>
      </c>
      <c r="CD421" s="5">
        <v>0</v>
      </c>
      <c r="CE421" s="5">
        <v>0</v>
      </c>
      <c r="CF421" s="5">
        <v>0</v>
      </c>
      <c r="CG421" s="5">
        <v>0</v>
      </c>
      <c r="CH421" s="5">
        <v>0</v>
      </c>
      <c r="CI421" s="5">
        <v>0</v>
      </c>
      <c r="CJ421" s="5">
        <v>0</v>
      </c>
    </row>
    <row r="422" spans="2:88" x14ac:dyDescent="0.25">
      <c r="B422" s="1" t="s">
        <v>141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0</v>
      </c>
      <c r="AE422" s="5">
        <v>0</v>
      </c>
      <c r="AF422" s="5">
        <v>0</v>
      </c>
      <c r="AG422" s="5">
        <v>0</v>
      </c>
      <c r="AH422" s="5">
        <v>0</v>
      </c>
      <c r="AI422" s="5">
        <v>0</v>
      </c>
      <c r="AJ422" s="5">
        <v>0</v>
      </c>
      <c r="AK422" s="5">
        <v>0</v>
      </c>
      <c r="AL422" s="5">
        <v>0</v>
      </c>
      <c r="AM422" s="5">
        <v>0</v>
      </c>
      <c r="AN422" s="5">
        <v>0</v>
      </c>
      <c r="AO422" s="5">
        <v>0</v>
      </c>
      <c r="AP422" s="5">
        <v>0</v>
      </c>
      <c r="AQ422" s="5">
        <v>0</v>
      </c>
      <c r="AR422" s="5">
        <v>0</v>
      </c>
      <c r="AS422" s="5">
        <v>0</v>
      </c>
      <c r="AT422" s="5">
        <v>0</v>
      </c>
      <c r="AU422" s="5">
        <v>0</v>
      </c>
      <c r="AV422" s="5">
        <v>0</v>
      </c>
      <c r="AW422" s="5">
        <v>0</v>
      </c>
      <c r="AX422" s="5">
        <v>0</v>
      </c>
      <c r="AY422" s="5">
        <v>0</v>
      </c>
      <c r="AZ422" s="5">
        <v>0</v>
      </c>
      <c r="BA422" s="5">
        <v>0</v>
      </c>
      <c r="BB422" s="5">
        <v>0</v>
      </c>
      <c r="BC422" s="5">
        <v>0</v>
      </c>
      <c r="BD422" s="5">
        <v>0</v>
      </c>
      <c r="BE422" s="5">
        <f>-BG361*$C$347/2</f>
        <v>-6.6356169871794879E-3</v>
      </c>
      <c r="BF422" s="5">
        <f>BG357-BG359/2</f>
        <v>0.29900488281249998</v>
      </c>
      <c r="BG422" s="5">
        <v>0</v>
      </c>
      <c r="BH422" s="5">
        <f>-2*BG357-BG361*$C$347+$C$345*BG357*$E$351</f>
        <v>-0.59456181256130569</v>
      </c>
      <c r="BI422" s="5">
        <f>BG361*$C$347/2</f>
        <v>6.6356169871794879E-3</v>
      </c>
      <c r="BJ422" s="5">
        <f>BG357+BG359/2</f>
        <v>0.28254589843749994</v>
      </c>
      <c r="BK422" s="5">
        <v>0</v>
      </c>
      <c r="BL422" s="5">
        <v>0</v>
      </c>
      <c r="BM422" s="5">
        <v>0</v>
      </c>
      <c r="BN422" s="5">
        <v>0</v>
      </c>
      <c r="BO422" s="5">
        <v>0</v>
      </c>
      <c r="BP422" s="5">
        <v>0</v>
      </c>
      <c r="BQ422" s="5">
        <v>0</v>
      </c>
      <c r="BR422" s="5">
        <v>0</v>
      </c>
      <c r="BS422" s="5">
        <v>0</v>
      </c>
      <c r="BT422" s="5">
        <v>0</v>
      </c>
      <c r="BU422" s="5">
        <v>0</v>
      </c>
      <c r="BV422" s="5">
        <v>0</v>
      </c>
      <c r="BW422" s="5">
        <v>0</v>
      </c>
      <c r="BX422" s="5">
        <v>0</v>
      </c>
      <c r="BY422" s="5">
        <v>0</v>
      </c>
      <c r="BZ422" s="5">
        <v>0</v>
      </c>
      <c r="CA422" s="5">
        <v>0</v>
      </c>
      <c r="CB422" s="5">
        <v>0</v>
      </c>
      <c r="CC422" s="5">
        <v>0</v>
      </c>
      <c r="CD422" s="5">
        <v>0</v>
      </c>
      <c r="CE422" s="5">
        <v>0</v>
      </c>
      <c r="CF422" s="5">
        <v>0</v>
      </c>
      <c r="CG422" s="5">
        <v>0</v>
      </c>
      <c r="CH422" s="5">
        <v>0</v>
      </c>
      <c r="CI422" s="5">
        <v>0</v>
      </c>
      <c r="CJ422" s="5">
        <v>0</v>
      </c>
    </row>
    <row r="423" spans="2:88" x14ac:dyDescent="0.25">
      <c r="B423" s="1" t="s">
        <v>142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0</v>
      </c>
      <c r="AE423" s="5">
        <v>0</v>
      </c>
      <c r="AF423" s="5">
        <v>0</v>
      </c>
      <c r="AG423" s="5">
        <v>0</v>
      </c>
      <c r="AH423" s="5">
        <v>0</v>
      </c>
      <c r="AI423" s="5">
        <v>0</v>
      </c>
      <c r="AJ423" s="5">
        <v>0</v>
      </c>
      <c r="AK423" s="5">
        <v>0</v>
      </c>
      <c r="AL423" s="5">
        <v>0</v>
      </c>
      <c r="AM423" s="5">
        <v>0</v>
      </c>
      <c r="AN423" s="5">
        <v>0</v>
      </c>
      <c r="AO423" s="5">
        <v>0</v>
      </c>
      <c r="AP423" s="5">
        <v>0</v>
      </c>
      <c r="AQ423" s="5">
        <v>0</v>
      </c>
      <c r="AR423" s="5">
        <v>0</v>
      </c>
      <c r="AS423" s="5">
        <v>0</v>
      </c>
      <c r="AT423" s="5">
        <v>0</v>
      </c>
      <c r="AU423" s="5">
        <v>0</v>
      </c>
      <c r="AV423" s="5">
        <v>0</v>
      </c>
      <c r="AW423" s="5">
        <v>0</v>
      </c>
      <c r="AX423" s="5">
        <v>0</v>
      </c>
      <c r="AY423" s="5">
        <v>0</v>
      </c>
      <c r="AZ423" s="5">
        <v>0</v>
      </c>
      <c r="BA423" s="5">
        <v>0</v>
      </c>
      <c r="BB423" s="5">
        <v>0</v>
      </c>
      <c r="BC423" s="5">
        <v>0</v>
      </c>
      <c r="BD423" s="5">
        <v>0</v>
      </c>
      <c r="BE423" s="5">
        <v>0</v>
      </c>
      <c r="BF423" s="5">
        <v>0</v>
      </c>
      <c r="BG423" s="5">
        <f>-BI363*$C$347/2+BI361*$C$347</f>
        <v>1.3146033653846156E-2</v>
      </c>
      <c r="BH423" s="5">
        <f>BI361*$C$347/2</f>
        <v>6.5104166666666678E-3</v>
      </c>
      <c r="BI423" s="5">
        <f>-2*BI361*$C$347+BI361*$C$351</f>
        <v>-2.600531306341361E-2</v>
      </c>
      <c r="BJ423" s="5">
        <f>-BI363*$C$347</f>
        <v>2.5040064102564106E-4</v>
      </c>
      <c r="BK423" s="5">
        <f>BI363*$C$347/2+BI361*$C$347</f>
        <v>1.2895633012820516E-2</v>
      </c>
      <c r="BL423" s="5">
        <f>-BI361*$C$347/2</f>
        <v>-6.5104166666666678E-3</v>
      </c>
      <c r="BM423" s="5">
        <v>0</v>
      </c>
      <c r="BN423" s="5">
        <v>0</v>
      </c>
      <c r="BO423" s="5">
        <v>0</v>
      </c>
      <c r="BP423" s="5">
        <v>0</v>
      </c>
      <c r="BQ423" s="5">
        <v>0</v>
      </c>
      <c r="BR423" s="5">
        <v>0</v>
      </c>
      <c r="BS423" s="5">
        <v>0</v>
      </c>
      <c r="BT423" s="5">
        <v>0</v>
      </c>
      <c r="BU423" s="5">
        <v>0</v>
      </c>
      <c r="BV423" s="5">
        <v>0</v>
      </c>
      <c r="BW423" s="5">
        <v>0</v>
      </c>
      <c r="BX423" s="5">
        <v>0</v>
      </c>
      <c r="BY423" s="5">
        <v>0</v>
      </c>
      <c r="BZ423" s="5">
        <v>0</v>
      </c>
      <c r="CA423" s="5">
        <v>0</v>
      </c>
      <c r="CB423" s="5">
        <v>0</v>
      </c>
      <c r="CC423" s="5">
        <v>0</v>
      </c>
      <c r="CD423" s="5">
        <v>0</v>
      </c>
      <c r="CE423" s="5">
        <v>0</v>
      </c>
      <c r="CF423" s="5">
        <v>0</v>
      </c>
      <c r="CG423" s="5">
        <v>0</v>
      </c>
      <c r="CH423" s="5">
        <v>0</v>
      </c>
      <c r="CI423" s="5">
        <v>0</v>
      </c>
      <c r="CJ423" s="5">
        <v>0</v>
      </c>
    </row>
    <row r="424" spans="2:88" x14ac:dyDescent="0.25">
      <c r="B424" s="1" t="s">
        <v>143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0</v>
      </c>
      <c r="AE424" s="5">
        <v>0</v>
      </c>
      <c r="AF424" s="5">
        <v>0</v>
      </c>
      <c r="AG424" s="5">
        <v>0</v>
      </c>
      <c r="AH424" s="5">
        <v>0</v>
      </c>
      <c r="AI424" s="5">
        <v>0</v>
      </c>
      <c r="AJ424" s="5">
        <v>0</v>
      </c>
      <c r="AK424" s="5">
        <v>0</v>
      </c>
      <c r="AL424" s="5">
        <v>0</v>
      </c>
      <c r="AM424" s="5">
        <v>0</v>
      </c>
      <c r="AN424" s="5">
        <v>0</v>
      </c>
      <c r="AO424" s="5">
        <v>0</v>
      </c>
      <c r="AP424" s="5">
        <v>0</v>
      </c>
      <c r="AQ424" s="5">
        <v>0</v>
      </c>
      <c r="AR424" s="5">
        <v>0</v>
      </c>
      <c r="AS424" s="5">
        <v>0</v>
      </c>
      <c r="AT424" s="5">
        <v>0</v>
      </c>
      <c r="AU424" s="5">
        <v>0</v>
      </c>
      <c r="AV424" s="5">
        <v>0</v>
      </c>
      <c r="AW424" s="5">
        <v>0</v>
      </c>
      <c r="AX424" s="5">
        <v>0</v>
      </c>
      <c r="AY424" s="5">
        <v>0</v>
      </c>
      <c r="AZ424" s="5">
        <v>0</v>
      </c>
      <c r="BA424" s="5">
        <v>0</v>
      </c>
      <c r="BB424" s="5">
        <v>0</v>
      </c>
      <c r="BC424" s="5">
        <v>0</v>
      </c>
      <c r="BD424" s="5">
        <v>0</v>
      </c>
      <c r="BE424" s="5">
        <v>0</v>
      </c>
      <c r="BF424" s="5">
        <v>0</v>
      </c>
      <c r="BG424" s="5">
        <f>-BI361*$C$347/2</f>
        <v>-6.5104166666666678E-3</v>
      </c>
      <c r="BH424" s="5">
        <f>BI357-BI359/2</f>
        <v>0.28254687500000009</v>
      </c>
      <c r="BI424" s="5">
        <v>0</v>
      </c>
      <c r="BJ424" s="5">
        <f>-2*BI357-BI361*$C$347+$C$345*BI357*$E$351</f>
        <v>-0.56202508297534282</v>
      </c>
      <c r="BK424" s="5">
        <f>BI361*$C$347/2</f>
        <v>6.5104166666666678E-3</v>
      </c>
      <c r="BL424" s="5">
        <f>BI357+BI359/2</f>
        <v>0.26670312500000004</v>
      </c>
      <c r="BM424" s="5">
        <v>0</v>
      </c>
      <c r="BN424" s="5">
        <v>0</v>
      </c>
      <c r="BO424" s="5">
        <v>0</v>
      </c>
      <c r="BP424" s="5">
        <v>0</v>
      </c>
      <c r="BQ424" s="5">
        <v>0</v>
      </c>
      <c r="BR424" s="5">
        <v>0</v>
      </c>
      <c r="BS424" s="5">
        <v>0</v>
      </c>
      <c r="BT424" s="5">
        <v>0</v>
      </c>
      <c r="BU424" s="5">
        <v>0</v>
      </c>
      <c r="BV424" s="5">
        <v>0</v>
      </c>
      <c r="BW424" s="5">
        <v>0</v>
      </c>
      <c r="BX424" s="5">
        <v>0</v>
      </c>
      <c r="BY424" s="5">
        <v>0</v>
      </c>
      <c r="BZ424" s="5">
        <v>0</v>
      </c>
      <c r="CA424" s="5">
        <v>0</v>
      </c>
      <c r="CB424" s="5">
        <v>0</v>
      </c>
      <c r="CC424" s="5">
        <v>0</v>
      </c>
      <c r="CD424" s="5">
        <v>0</v>
      </c>
      <c r="CE424" s="5">
        <v>0</v>
      </c>
      <c r="CF424" s="5">
        <v>0</v>
      </c>
      <c r="CG424" s="5">
        <v>0</v>
      </c>
      <c r="CH424" s="5">
        <v>0</v>
      </c>
      <c r="CI424" s="5">
        <v>0</v>
      </c>
      <c r="CJ424" s="5">
        <v>0</v>
      </c>
    </row>
    <row r="425" spans="2:88" x14ac:dyDescent="0.25">
      <c r="B425" s="1" t="s">
        <v>144</v>
      </c>
      <c r="C425" s="5">
        <v>0</v>
      </c>
      <c r="D425" s="5">
        <v>0</v>
      </c>
      <c r="E425" s="5">
        <v>0</v>
      </c>
      <c r="F425" s="5">
        <v>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5">
        <v>0</v>
      </c>
      <c r="AD425" s="5">
        <v>0</v>
      </c>
      <c r="AE425" s="5">
        <v>0</v>
      </c>
      <c r="AF425" s="5">
        <v>0</v>
      </c>
      <c r="AG425" s="5">
        <v>0</v>
      </c>
      <c r="AH425" s="5">
        <v>0</v>
      </c>
      <c r="AI425" s="5">
        <v>0</v>
      </c>
      <c r="AJ425" s="5">
        <v>0</v>
      </c>
      <c r="AK425" s="5">
        <v>0</v>
      </c>
      <c r="AL425" s="5">
        <v>0</v>
      </c>
      <c r="AM425" s="5">
        <v>0</v>
      </c>
      <c r="AN425" s="5">
        <v>0</v>
      </c>
      <c r="AO425" s="5">
        <v>0</v>
      </c>
      <c r="AP425" s="5">
        <v>0</v>
      </c>
      <c r="AQ425" s="5">
        <v>0</v>
      </c>
      <c r="AR425" s="5">
        <v>0</v>
      </c>
      <c r="AS425" s="5">
        <v>0</v>
      </c>
      <c r="AT425" s="5">
        <v>0</v>
      </c>
      <c r="AU425" s="5">
        <v>0</v>
      </c>
      <c r="AV425" s="5">
        <v>0</v>
      </c>
      <c r="AW425" s="5">
        <v>0</v>
      </c>
      <c r="AX425" s="5">
        <v>0</v>
      </c>
      <c r="AY425" s="5">
        <v>0</v>
      </c>
      <c r="AZ425" s="5">
        <v>0</v>
      </c>
      <c r="BA425" s="5">
        <v>0</v>
      </c>
      <c r="BB425" s="5">
        <v>0</v>
      </c>
      <c r="BC425" s="5">
        <v>0</v>
      </c>
      <c r="BD425" s="5">
        <v>0</v>
      </c>
      <c r="BE425" s="5">
        <v>0</v>
      </c>
      <c r="BF425" s="5">
        <v>0</v>
      </c>
      <c r="BG425" s="5">
        <v>0</v>
      </c>
      <c r="BH425" s="5">
        <v>0</v>
      </c>
      <c r="BI425" s="5">
        <f>-BK363*$C$347/2+BK361*$C$347</f>
        <v>1.2895633012820512E-2</v>
      </c>
      <c r="BJ425" s="5">
        <f>BK361*$C$347/2</f>
        <v>6.385216346153846E-3</v>
      </c>
      <c r="BK425" s="5">
        <f>-2*BK361*$C$347+BK361*$C$351</f>
        <v>-2.550521088911719E-2</v>
      </c>
      <c r="BL425" s="5">
        <f>-BK363*$C$347</f>
        <v>2.5040064102564106E-4</v>
      </c>
      <c r="BM425" s="5">
        <f>BK363*$C$347/2+BK361*$C$347</f>
        <v>1.2645232371794872E-2</v>
      </c>
      <c r="BN425" s="5">
        <f>-BK361*$C$347/2</f>
        <v>-6.385216346153846E-3</v>
      </c>
      <c r="BO425" s="5">
        <v>0</v>
      </c>
      <c r="BP425" s="5">
        <v>0</v>
      </c>
      <c r="BQ425" s="5">
        <v>0</v>
      </c>
      <c r="BR425" s="5">
        <v>0</v>
      </c>
      <c r="BS425" s="5">
        <v>0</v>
      </c>
      <c r="BT425" s="5">
        <v>0</v>
      </c>
      <c r="BU425" s="5">
        <v>0</v>
      </c>
      <c r="BV425" s="5">
        <v>0</v>
      </c>
      <c r="BW425" s="5">
        <v>0</v>
      </c>
      <c r="BX425" s="5">
        <v>0</v>
      </c>
      <c r="BY425" s="5">
        <v>0</v>
      </c>
      <c r="BZ425" s="5">
        <v>0</v>
      </c>
      <c r="CA425" s="5">
        <v>0</v>
      </c>
      <c r="CB425" s="5">
        <v>0</v>
      </c>
      <c r="CC425" s="5">
        <v>0</v>
      </c>
      <c r="CD425" s="5">
        <v>0</v>
      </c>
      <c r="CE425" s="5">
        <v>0</v>
      </c>
      <c r="CF425" s="5">
        <v>0</v>
      </c>
      <c r="CG425" s="5">
        <v>0</v>
      </c>
      <c r="CH425" s="5">
        <v>0</v>
      </c>
      <c r="CI425" s="5">
        <v>0</v>
      </c>
      <c r="CJ425" s="5">
        <v>0</v>
      </c>
    </row>
    <row r="426" spans="2:88" x14ac:dyDescent="0.25">
      <c r="B426" s="1" t="s">
        <v>145</v>
      </c>
      <c r="C426" s="5">
        <v>0</v>
      </c>
      <c r="D426" s="5">
        <v>0</v>
      </c>
      <c r="E426" s="5">
        <v>0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5">
        <v>0</v>
      </c>
      <c r="AD426" s="5">
        <v>0</v>
      </c>
      <c r="AE426" s="5">
        <v>0</v>
      </c>
      <c r="AF426" s="5">
        <v>0</v>
      </c>
      <c r="AG426" s="5">
        <v>0</v>
      </c>
      <c r="AH426" s="5">
        <v>0</v>
      </c>
      <c r="AI426" s="5">
        <v>0</v>
      </c>
      <c r="AJ426" s="5">
        <v>0</v>
      </c>
      <c r="AK426" s="5">
        <v>0</v>
      </c>
      <c r="AL426" s="5">
        <v>0</v>
      </c>
      <c r="AM426" s="5">
        <v>0</v>
      </c>
      <c r="AN426" s="5">
        <v>0</v>
      </c>
      <c r="AO426" s="5">
        <v>0</v>
      </c>
      <c r="AP426" s="5">
        <v>0</v>
      </c>
      <c r="AQ426" s="5">
        <v>0</v>
      </c>
      <c r="AR426" s="5">
        <v>0</v>
      </c>
      <c r="AS426" s="5">
        <v>0</v>
      </c>
      <c r="AT426" s="5">
        <v>0</v>
      </c>
      <c r="AU426" s="5">
        <v>0</v>
      </c>
      <c r="AV426" s="5">
        <v>0</v>
      </c>
      <c r="AW426" s="5">
        <v>0</v>
      </c>
      <c r="AX426" s="5">
        <v>0</v>
      </c>
      <c r="AY426" s="5">
        <v>0</v>
      </c>
      <c r="AZ426" s="5">
        <v>0</v>
      </c>
      <c r="BA426" s="5">
        <v>0</v>
      </c>
      <c r="BB426" s="5">
        <v>0</v>
      </c>
      <c r="BC426" s="5">
        <v>0</v>
      </c>
      <c r="BD426" s="5">
        <v>0</v>
      </c>
      <c r="BE426" s="5">
        <v>0</v>
      </c>
      <c r="BF426" s="5">
        <v>0</v>
      </c>
      <c r="BG426" s="5">
        <v>0</v>
      </c>
      <c r="BH426" s="5">
        <v>0</v>
      </c>
      <c r="BI426" s="5">
        <f>-BK361*$C$347/2</f>
        <v>-6.385216346153846E-3</v>
      </c>
      <c r="BJ426" s="5">
        <f>BK357-BK359/2</f>
        <v>0.26670410156249996</v>
      </c>
      <c r="BK426" s="5">
        <v>0</v>
      </c>
      <c r="BL426" s="5">
        <f>-2*BK357-BK361*$C$347+$C$345*BK357*$E$351</f>
        <v>-0.53070655808533063</v>
      </c>
      <c r="BM426" s="5">
        <f>BK361*$C$347/2</f>
        <v>6.385216346153846E-3</v>
      </c>
      <c r="BN426" s="5">
        <f>BK357+BK359/2</f>
        <v>0.25146386718749997</v>
      </c>
      <c r="BO426" s="5">
        <v>0</v>
      </c>
      <c r="BP426" s="5">
        <v>0</v>
      </c>
      <c r="BQ426" s="5">
        <v>0</v>
      </c>
      <c r="BR426" s="5">
        <v>0</v>
      </c>
      <c r="BS426" s="5">
        <v>0</v>
      </c>
      <c r="BT426" s="5">
        <v>0</v>
      </c>
      <c r="BU426" s="5">
        <v>0</v>
      </c>
      <c r="BV426" s="5">
        <v>0</v>
      </c>
      <c r="BW426" s="5">
        <v>0</v>
      </c>
      <c r="BX426" s="5">
        <v>0</v>
      </c>
      <c r="BY426" s="5">
        <v>0</v>
      </c>
      <c r="BZ426" s="5">
        <v>0</v>
      </c>
      <c r="CA426" s="5">
        <v>0</v>
      </c>
      <c r="CB426" s="5">
        <v>0</v>
      </c>
      <c r="CC426" s="5">
        <v>0</v>
      </c>
      <c r="CD426" s="5">
        <v>0</v>
      </c>
      <c r="CE426" s="5">
        <v>0</v>
      </c>
      <c r="CF426" s="5">
        <v>0</v>
      </c>
      <c r="CG426" s="5">
        <v>0</v>
      </c>
      <c r="CH426" s="5">
        <v>0</v>
      </c>
      <c r="CI426" s="5">
        <v>0</v>
      </c>
      <c r="CJ426" s="5">
        <v>0</v>
      </c>
    </row>
    <row r="427" spans="2:88" x14ac:dyDescent="0.25">
      <c r="B427" s="1" t="s">
        <v>146</v>
      </c>
      <c r="C427" s="5">
        <v>0</v>
      </c>
      <c r="D427" s="5">
        <v>0</v>
      </c>
      <c r="E427" s="5">
        <v>0</v>
      </c>
      <c r="F427" s="5">
        <v>0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5">
        <v>0</v>
      </c>
      <c r="AD427" s="5">
        <v>0</v>
      </c>
      <c r="AE427" s="5">
        <v>0</v>
      </c>
      <c r="AF427" s="5">
        <v>0</v>
      </c>
      <c r="AG427" s="5">
        <v>0</v>
      </c>
      <c r="AH427" s="5">
        <v>0</v>
      </c>
      <c r="AI427" s="5">
        <v>0</v>
      </c>
      <c r="AJ427" s="5">
        <v>0</v>
      </c>
      <c r="AK427" s="5">
        <v>0</v>
      </c>
      <c r="AL427" s="5">
        <v>0</v>
      </c>
      <c r="AM427" s="5">
        <v>0</v>
      </c>
      <c r="AN427" s="5">
        <v>0</v>
      </c>
      <c r="AO427" s="5">
        <v>0</v>
      </c>
      <c r="AP427" s="5">
        <v>0</v>
      </c>
      <c r="AQ427" s="5">
        <v>0</v>
      </c>
      <c r="AR427" s="5">
        <v>0</v>
      </c>
      <c r="AS427" s="5">
        <v>0</v>
      </c>
      <c r="AT427" s="5">
        <v>0</v>
      </c>
      <c r="AU427" s="5">
        <v>0</v>
      </c>
      <c r="AV427" s="5">
        <v>0</v>
      </c>
      <c r="AW427" s="5">
        <v>0</v>
      </c>
      <c r="AX427" s="5">
        <v>0</v>
      </c>
      <c r="AY427" s="5">
        <v>0</v>
      </c>
      <c r="AZ427" s="5">
        <v>0</v>
      </c>
      <c r="BA427" s="5">
        <v>0</v>
      </c>
      <c r="BB427" s="5">
        <v>0</v>
      </c>
      <c r="BC427" s="5">
        <v>0</v>
      </c>
      <c r="BD427" s="5">
        <v>0</v>
      </c>
      <c r="BE427" s="5">
        <v>0</v>
      </c>
      <c r="BF427" s="5">
        <v>0</v>
      </c>
      <c r="BG427" s="5">
        <v>0</v>
      </c>
      <c r="BH427" s="5">
        <v>0</v>
      </c>
      <c r="BI427" s="5">
        <v>0</v>
      </c>
      <c r="BJ427" s="5">
        <v>0</v>
      </c>
      <c r="BK427" s="5">
        <f>-BM363*$C$347/2+BM361*$C$347</f>
        <v>1.2645232371794872E-2</v>
      </c>
      <c r="BL427" s="5">
        <f>BM361*$C$347/2</f>
        <v>6.260016025641026E-3</v>
      </c>
      <c r="BM427" s="5">
        <f>-2*BM361*$C$347+BM361*$C$351</f>
        <v>-2.5005108714820777E-2</v>
      </c>
      <c r="BN427" s="5">
        <f>-BM363*$C$347</f>
        <v>2.5040064102564106E-4</v>
      </c>
      <c r="BO427" s="5">
        <f>BM363*$C$347/2+BM361*$C$347</f>
        <v>1.2394831730769232E-2</v>
      </c>
      <c r="BP427" s="5">
        <f>-BM361*$C$347/2</f>
        <v>-6.260016025641026E-3</v>
      </c>
      <c r="BQ427" s="5">
        <v>0</v>
      </c>
      <c r="BR427" s="5">
        <v>0</v>
      </c>
      <c r="BS427" s="5">
        <v>0</v>
      </c>
      <c r="BT427" s="5">
        <v>0</v>
      </c>
      <c r="BU427" s="5">
        <v>0</v>
      </c>
      <c r="BV427" s="5">
        <v>0</v>
      </c>
      <c r="BW427" s="5">
        <v>0</v>
      </c>
      <c r="BX427" s="5">
        <v>0</v>
      </c>
      <c r="BY427" s="5">
        <v>0</v>
      </c>
      <c r="BZ427" s="5">
        <v>0</v>
      </c>
      <c r="CA427" s="5">
        <v>0</v>
      </c>
      <c r="CB427" s="5">
        <v>0</v>
      </c>
      <c r="CC427" s="5">
        <v>0</v>
      </c>
      <c r="CD427" s="5">
        <v>0</v>
      </c>
      <c r="CE427" s="5">
        <v>0</v>
      </c>
      <c r="CF427" s="5">
        <v>0</v>
      </c>
      <c r="CG427" s="5">
        <v>0</v>
      </c>
      <c r="CH427" s="5">
        <v>0</v>
      </c>
      <c r="CI427" s="5">
        <v>0</v>
      </c>
      <c r="CJ427" s="5">
        <v>0</v>
      </c>
    </row>
    <row r="428" spans="2:88" x14ac:dyDescent="0.25">
      <c r="B428" s="1" t="s">
        <v>147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5">
        <v>0</v>
      </c>
      <c r="AD428" s="5">
        <v>0</v>
      </c>
      <c r="AE428" s="5">
        <v>0</v>
      </c>
      <c r="AF428" s="5">
        <v>0</v>
      </c>
      <c r="AG428" s="5">
        <v>0</v>
      </c>
      <c r="AH428" s="5">
        <v>0</v>
      </c>
      <c r="AI428" s="5">
        <v>0</v>
      </c>
      <c r="AJ428" s="5">
        <v>0</v>
      </c>
      <c r="AK428" s="5">
        <v>0</v>
      </c>
      <c r="AL428" s="5">
        <v>0</v>
      </c>
      <c r="AM428" s="5">
        <v>0</v>
      </c>
      <c r="AN428" s="5">
        <v>0</v>
      </c>
      <c r="AO428" s="5">
        <v>0</v>
      </c>
      <c r="AP428" s="5">
        <v>0</v>
      </c>
      <c r="AQ428" s="5">
        <v>0</v>
      </c>
      <c r="AR428" s="5">
        <v>0</v>
      </c>
      <c r="AS428" s="5">
        <v>0</v>
      </c>
      <c r="AT428" s="5">
        <v>0</v>
      </c>
      <c r="AU428" s="5">
        <v>0</v>
      </c>
      <c r="AV428" s="5">
        <v>0</v>
      </c>
      <c r="AW428" s="5">
        <v>0</v>
      </c>
      <c r="AX428" s="5">
        <v>0</v>
      </c>
      <c r="AY428" s="5">
        <v>0</v>
      </c>
      <c r="AZ428" s="5">
        <v>0</v>
      </c>
      <c r="BA428" s="5">
        <v>0</v>
      </c>
      <c r="BB428" s="5">
        <v>0</v>
      </c>
      <c r="BC428" s="5">
        <v>0</v>
      </c>
      <c r="BD428" s="5">
        <v>0</v>
      </c>
      <c r="BE428" s="5">
        <v>0</v>
      </c>
      <c r="BF428" s="5">
        <v>0</v>
      </c>
      <c r="BG428" s="5">
        <v>0</v>
      </c>
      <c r="BH428" s="5">
        <v>0</v>
      </c>
      <c r="BI428" s="5">
        <v>0</v>
      </c>
      <c r="BJ428" s="5">
        <v>0</v>
      </c>
      <c r="BK428" s="5">
        <f>-BM361*$C$347/2</f>
        <v>-6.260016025641026E-3</v>
      </c>
      <c r="BL428" s="5">
        <f>BM357-BM359/2</f>
        <v>0.25146484375</v>
      </c>
      <c r="BM428" s="5">
        <v>0</v>
      </c>
      <c r="BN428" s="5">
        <f>-2*BM357-BM361*$C$347+$C$345*BM357*$E$351</f>
        <v>-0.50058281087788625</v>
      </c>
      <c r="BO428" s="5">
        <f>BM361*$C$347/2</f>
        <v>6.260016025641026E-3</v>
      </c>
      <c r="BP428" s="5">
        <f>BM357+BM359/2</f>
        <v>0.23681640625</v>
      </c>
      <c r="BQ428" s="5">
        <v>0</v>
      </c>
      <c r="BR428" s="5">
        <v>0</v>
      </c>
      <c r="BS428" s="5">
        <v>0</v>
      </c>
      <c r="BT428" s="5">
        <v>0</v>
      </c>
      <c r="BU428" s="5">
        <v>0</v>
      </c>
      <c r="BV428" s="5">
        <v>0</v>
      </c>
      <c r="BW428" s="5">
        <v>0</v>
      </c>
      <c r="BX428" s="5">
        <v>0</v>
      </c>
      <c r="BY428" s="5">
        <v>0</v>
      </c>
      <c r="BZ428" s="5">
        <v>0</v>
      </c>
      <c r="CA428" s="5">
        <v>0</v>
      </c>
      <c r="CB428" s="5">
        <v>0</v>
      </c>
      <c r="CC428" s="5">
        <v>0</v>
      </c>
      <c r="CD428" s="5">
        <v>0</v>
      </c>
      <c r="CE428" s="5">
        <v>0</v>
      </c>
      <c r="CF428" s="5">
        <v>0</v>
      </c>
      <c r="CG428" s="5">
        <v>0</v>
      </c>
      <c r="CH428" s="5">
        <v>0</v>
      </c>
      <c r="CI428" s="5">
        <v>0</v>
      </c>
      <c r="CJ428" s="5">
        <v>0</v>
      </c>
    </row>
    <row r="429" spans="2:88" x14ac:dyDescent="0.25">
      <c r="B429" s="1" t="s">
        <v>148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5">
        <v>0</v>
      </c>
      <c r="AD429" s="5">
        <v>0</v>
      </c>
      <c r="AE429" s="5">
        <v>0</v>
      </c>
      <c r="AF429" s="5">
        <v>0</v>
      </c>
      <c r="AG429" s="5">
        <v>0</v>
      </c>
      <c r="AH429" s="5">
        <v>0</v>
      </c>
      <c r="AI429" s="5">
        <v>0</v>
      </c>
      <c r="AJ429" s="5">
        <v>0</v>
      </c>
      <c r="AK429" s="5">
        <v>0</v>
      </c>
      <c r="AL429" s="5">
        <v>0</v>
      </c>
      <c r="AM429" s="5">
        <v>0</v>
      </c>
      <c r="AN429" s="5">
        <v>0</v>
      </c>
      <c r="AO429" s="5">
        <v>0</v>
      </c>
      <c r="AP429" s="5">
        <v>0</v>
      </c>
      <c r="AQ429" s="5">
        <v>0</v>
      </c>
      <c r="AR429" s="5">
        <v>0</v>
      </c>
      <c r="AS429" s="5">
        <v>0</v>
      </c>
      <c r="AT429" s="5">
        <v>0</v>
      </c>
      <c r="AU429" s="5">
        <v>0</v>
      </c>
      <c r="AV429" s="5">
        <v>0</v>
      </c>
      <c r="AW429" s="5">
        <v>0</v>
      </c>
      <c r="AX429" s="5">
        <v>0</v>
      </c>
      <c r="AY429" s="5">
        <v>0</v>
      </c>
      <c r="AZ429" s="5">
        <v>0</v>
      </c>
      <c r="BA429" s="5">
        <v>0</v>
      </c>
      <c r="BB429" s="5">
        <v>0</v>
      </c>
      <c r="BC429" s="5">
        <v>0</v>
      </c>
      <c r="BD429" s="5">
        <v>0</v>
      </c>
      <c r="BE429" s="5">
        <v>0</v>
      </c>
      <c r="BF429" s="5">
        <v>0</v>
      </c>
      <c r="BG429" s="5">
        <v>0</v>
      </c>
      <c r="BH429" s="5">
        <v>0</v>
      </c>
      <c r="BI429" s="5">
        <v>0</v>
      </c>
      <c r="BJ429" s="5">
        <v>0</v>
      </c>
      <c r="BK429" s="5">
        <v>0</v>
      </c>
      <c r="BL429" s="5">
        <v>0</v>
      </c>
      <c r="BM429" s="5">
        <f>-BO363*$C$347/2+BO361*$C$347</f>
        <v>1.2394831730769232E-2</v>
      </c>
      <c r="BN429" s="5">
        <f>BO361*$C$347/2</f>
        <v>6.1348157051282059E-3</v>
      </c>
      <c r="BO429" s="5">
        <f>-2*BO361*$C$347+BO361*$C$351</f>
        <v>-2.4505006540524364E-2</v>
      </c>
      <c r="BP429" s="5">
        <f>-BO363*$C$347</f>
        <v>2.5040064102564106E-4</v>
      </c>
      <c r="BQ429" s="5">
        <f>BO363*$C$347/2+BO361*$C$347</f>
        <v>1.2144431089743592E-2</v>
      </c>
      <c r="BR429" s="5">
        <f>-BO361*$C$347/2</f>
        <v>-6.1348157051282059E-3</v>
      </c>
      <c r="BS429" s="5">
        <v>0</v>
      </c>
      <c r="BT429" s="5">
        <v>0</v>
      </c>
      <c r="BU429" s="5">
        <v>0</v>
      </c>
      <c r="BV429" s="5">
        <v>0</v>
      </c>
      <c r="BW429" s="5">
        <v>0</v>
      </c>
      <c r="BX429" s="5">
        <v>0</v>
      </c>
      <c r="BY429" s="5">
        <v>0</v>
      </c>
      <c r="BZ429" s="5">
        <v>0</v>
      </c>
      <c r="CA429" s="5">
        <v>0</v>
      </c>
      <c r="CB429" s="5">
        <v>0</v>
      </c>
      <c r="CC429" s="5">
        <v>0</v>
      </c>
      <c r="CD429" s="5">
        <v>0</v>
      </c>
      <c r="CE429" s="5">
        <v>0</v>
      </c>
      <c r="CF429" s="5">
        <v>0</v>
      </c>
      <c r="CG429" s="5">
        <v>0</v>
      </c>
      <c r="CH429" s="5">
        <v>0</v>
      </c>
      <c r="CI429" s="5">
        <v>0</v>
      </c>
      <c r="CJ429" s="5">
        <v>0</v>
      </c>
    </row>
    <row r="430" spans="2:88" x14ac:dyDescent="0.25">
      <c r="B430" s="1" t="s">
        <v>149</v>
      </c>
      <c r="C430" s="5">
        <v>0</v>
      </c>
      <c r="D430" s="5">
        <v>0</v>
      </c>
      <c r="E430" s="5">
        <v>0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5">
        <v>0</v>
      </c>
      <c r="AD430" s="5">
        <v>0</v>
      </c>
      <c r="AE430" s="5">
        <v>0</v>
      </c>
      <c r="AF430" s="5">
        <v>0</v>
      </c>
      <c r="AG430" s="5">
        <v>0</v>
      </c>
      <c r="AH430" s="5">
        <v>0</v>
      </c>
      <c r="AI430" s="5">
        <v>0</v>
      </c>
      <c r="AJ430" s="5">
        <v>0</v>
      </c>
      <c r="AK430" s="5">
        <v>0</v>
      </c>
      <c r="AL430" s="5">
        <v>0</v>
      </c>
      <c r="AM430" s="5">
        <v>0</v>
      </c>
      <c r="AN430" s="5">
        <v>0</v>
      </c>
      <c r="AO430" s="5">
        <v>0</v>
      </c>
      <c r="AP430" s="5">
        <v>0</v>
      </c>
      <c r="AQ430" s="5">
        <v>0</v>
      </c>
      <c r="AR430" s="5">
        <v>0</v>
      </c>
      <c r="AS430" s="5">
        <v>0</v>
      </c>
      <c r="AT430" s="5">
        <v>0</v>
      </c>
      <c r="AU430" s="5">
        <v>0</v>
      </c>
      <c r="AV430" s="5">
        <v>0</v>
      </c>
      <c r="AW430" s="5">
        <v>0</v>
      </c>
      <c r="AX430" s="5">
        <v>0</v>
      </c>
      <c r="AY430" s="5">
        <v>0</v>
      </c>
      <c r="AZ430" s="5">
        <v>0</v>
      </c>
      <c r="BA430" s="5">
        <v>0</v>
      </c>
      <c r="BB430" s="5">
        <v>0</v>
      </c>
      <c r="BC430" s="5">
        <v>0</v>
      </c>
      <c r="BD430" s="5">
        <v>0</v>
      </c>
      <c r="BE430" s="5">
        <v>0</v>
      </c>
      <c r="BF430" s="5">
        <v>0</v>
      </c>
      <c r="BG430" s="5">
        <v>0</v>
      </c>
      <c r="BH430" s="5">
        <v>0</v>
      </c>
      <c r="BI430" s="5">
        <v>0</v>
      </c>
      <c r="BJ430" s="5">
        <v>0</v>
      </c>
      <c r="BK430" s="5">
        <v>0</v>
      </c>
      <c r="BL430" s="5">
        <v>0</v>
      </c>
      <c r="BM430" s="5">
        <f>-BO361*$C$347/2</f>
        <v>-6.1348157051282059E-3</v>
      </c>
      <c r="BN430" s="5">
        <f>BO357-BO359/2</f>
        <v>0.23681738281250006</v>
      </c>
      <c r="BO430" s="5">
        <v>0</v>
      </c>
      <c r="BP430" s="5">
        <f>-2*BO357-BO361*$C$347+$C$345*BO357*$E$351</f>
        <v>-0.47163041433962577</v>
      </c>
      <c r="BQ430" s="5">
        <f>BO361*$C$347/2</f>
        <v>6.1348157051282059E-3</v>
      </c>
      <c r="BR430" s="5">
        <f>BO357+BO359/2</f>
        <v>0.22274902343750005</v>
      </c>
      <c r="BS430" s="5">
        <v>0</v>
      </c>
      <c r="BT430" s="5">
        <v>0</v>
      </c>
      <c r="BU430" s="5">
        <v>0</v>
      </c>
      <c r="BV430" s="5">
        <v>0</v>
      </c>
      <c r="BW430" s="5">
        <v>0</v>
      </c>
      <c r="BX430" s="5">
        <v>0</v>
      </c>
      <c r="BY430" s="5">
        <v>0</v>
      </c>
      <c r="BZ430" s="5">
        <v>0</v>
      </c>
      <c r="CA430" s="5">
        <v>0</v>
      </c>
      <c r="CB430" s="5">
        <v>0</v>
      </c>
      <c r="CC430" s="5">
        <v>0</v>
      </c>
      <c r="CD430" s="5">
        <v>0</v>
      </c>
      <c r="CE430" s="5">
        <v>0</v>
      </c>
      <c r="CF430" s="5">
        <v>0</v>
      </c>
      <c r="CG430" s="5">
        <v>0</v>
      </c>
      <c r="CH430" s="5">
        <v>0</v>
      </c>
      <c r="CI430" s="5">
        <v>0</v>
      </c>
      <c r="CJ430" s="5">
        <v>0</v>
      </c>
    </row>
    <row r="431" spans="2:88" x14ac:dyDescent="0.25">
      <c r="B431" s="1" t="s">
        <v>150</v>
      </c>
      <c r="C431" s="5">
        <v>0</v>
      </c>
      <c r="D431" s="5">
        <v>0</v>
      </c>
      <c r="E431" s="5">
        <v>0</v>
      </c>
      <c r="F431" s="5">
        <v>0</v>
      </c>
      <c r="G431" s="5">
        <v>0</v>
      </c>
      <c r="H431" s="5">
        <v>0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5">
        <v>0</v>
      </c>
      <c r="AD431" s="5">
        <v>0</v>
      </c>
      <c r="AE431" s="5">
        <v>0</v>
      </c>
      <c r="AF431" s="5">
        <v>0</v>
      </c>
      <c r="AG431" s="5">
        <v>0</v>
      </c>
      <c r="AH431" s="5">
        <v>0</v>
      </c>
      <c r="AI431" s="5">
        <v>0</v>
      </c>
      <c r="AJ431" s="5">
        <v>0</v>
      </c>
      <c r="AK431" s="5">
        <v>0</v>
      </c>
      <c r="AL431" s="5">
        <v>0</v>
      </c>
      <c r="AM431" s="5">
        <v>0</v>
      </c>
      <c r="AN431" s="5">
        <v>0</v>
      </c>
      <c r="AO431" s="5">
        <v>0</v>
      </c>
      <c r="AP431" s="5">
        <v>0</v>
      </c>
      <c r="AQ431" s="5">
        <v>0</v>
      </c>
      <c r="AR431" s="5">
        <v>0</v>
      </c>
      <c r="AS431" s="5">
        <v>0</v>
      </c>
      <c r="AT431" s="5">
        <v>0</v>
      </c>
      <c r="AU431" s="5">
        <v>0</v>
      </c>
      <c r="AV431" s="5">
        <v>0</v>
      </c>
      <c r="AW431" s="5">
        <v>0</v>
      </c>
      <c r="AX431" s="5">
        <v>0</v>
      </c>
      <c r="AY431" s="5">
        <v>0</v>
      </c>
      <c r="AZ431" s="5">
        <v>0</v>
      </c>
      <c r="BA431" s="5">
        <v>0</v>
      </c>
      <c r="BB431" s="5">
        <v>0</v>
      </c>
      <c r="BC431" s="5">
        <v>0</v>
      </c>
      <c r="BD431" s="5">
        <v>0</v>
      </c>
      <c r="BE431" s="5">
        <v>0</v>
      </c>
      <c r="BF431" s="5">
        <v>0</v>
      </c>
      <c r="BG431" s="5">
        <v>0</v>
      </c>
      <c r="BH431" s="5">
        <v>0</v>
      </c>
      <c r="BI431" s="5">
        <v>0</v>
      </c>
      <c r="BJ431" s="5">
        <v>0</v>
      </c>
      <c r="BK431" s="5">
        <v>0</v>
      </c>
      <c r="BL431" s="5">
        <v>0</v>
      </c>
      <c r="BM431" s="5">
        <v>0</v>
      </c>
      <c r="BN431" s="5">
        <v>0</v>
      </c>
      <c r="BO431" s="5">
        <f>-BQ363*$C$347/2+BQ361*$C$347</f>
        <v>1.214443108974359E-2</v>
      </c>
      <c r="BP431" s="5">
        <f>BQ361*$C$347/2</f>
        <v>6.0096153846153849E-3</v>
      </c>
      <c r="BQ431" s="5">
        <f>-2*BQ361*$C$347+BQ361*$C$351</f>
        <v>-2.4004904366227944E-2</v>
      </c>
      <c r="BR431" s="5">
        <f>-BQ363*$C$347</f>
        <v>2.5040064102564106E-4</v>
      </c>
      <c r="BS431" s="5">
        <f>BQ363*$C$347/2+BQ361*$C$347</f>
        <v>1.189403044871795E-2</v>
      </c>
      <c r="BT431" s="5">
        <f>-BQ361*$C$347/2</f>
        <v>-6.0096153846153849E-3</v>
      </c>
      <c r="BU431" s="5">
        <v>0</v>
      </c>
      <c r="BV431" s="5">
        <v>0</v>
      </c>
      <c r="BW431" s="5">
        <v>0</v>
      </c>
      <c r="BX431" s="5">
        <v>0</v>
      </c>
      <c r="BY431" s="5">
        <v>0</v>
      </c>
      <c r="BZ431" s="5">
        <v>0</v>
      </c>
      <c r="CA431" s="5">
        <v>0</v>
      </c>
      <c r="CB431" s="5">
        <v>0</v>
      </c>
      <c r="CC431" s="5">
        <v>0</v>
      </c>
      <c r="CD431" s="5">
        <v>0</v>
      </c>
      <c r="CE431" s="5">
        <v>0</v>
      </c>
      <c r="CF431" s="5">
        <v>0</v>
      </c>
      <c r="CG431" s="5">
        <v>0</v>
      </c>
      <c r="CH431" s="5">
        <v>0</v>
      </c>
      <c r="CI431" s="5">
        <v>0</v>
      </c>
      <c r="CJ431" s="5">
        <v>0</v>
      </c>
    </row>
    <row r="432" spans="2:88" x14ac:dyDescent="0.25">
      <c r="B432" s="1" t="s">
        <v>151</v>
      </c>
      <c r="C432" s="5">
        <v>0</v>
      </c>
      <c r="D432" s="5">
        <v>0</v>
      </c>
      <c r="E432" s="5">
        <v>0</v>
      </c>
      <c r="F432" s="5">
        <v>0</v>
      </c>
      <c r="G432" s="5">
        <v>0</v>
      </c>
      <c r="H432" s="5">
        <v>0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5">
        <v>0</v>
      </c>
      <c r="AD432" s="5">
        <v>0</v>
      </c>
      <c r="AE432" s="5">
        <v>0</v>
      </c>
      <c r="AF432" s="5">
        <v>0</v>
      </c>
      <c r="AG432" s="5">
        <v>0</v>
      </c>
      <c r="AH432" s="5">
        <v>0</v>
      </c>
      <c r="AI432" s="5">
        <v>0</v>
      </c>
      <c r="AJ432" s="5">
        <v>0</v>
      </c>
      <c r="AK432" s="5">
        <v>0</v>
      </c>
      <c r="AL432" s="5">
        <v>0</v>
      </c>
      <c r="AM432" s="5">
        <v>0</v>
      </c>
      <c r="AN432" s="5">
        <v>0</v>
      </c>
      <c r="AO432" s="5">
        <v>0</v>
      </c>
      <c r="AP432" s="5">
        <v>0</v>
      </c>
      <c r="AQ432" s="5">
        <v>0</v>
      </c>
      <c r="AR432" s="5">
        <v>0</v>
      </c>
      <c r="AS432" s="5">
        <v>0</v>
      </c>
      <c r="AT432" s="5">
        <v>0</v>
      </c>
      <c r="AU432" s="5">
        <v>0</v>
      </c>
      <c r="AV432" s="5">
        <v>0</v>
      </c>
      <c r="AW432" s="5">
        <v>0</v>
      </c>
      <c r="AX432" s="5">
        <v>0</v>
      </c>
      <c r="AY432" s="5">
        <v>0</v>
      </c>
      <c r="AZ432" s="5">
        <v>0</v>
      </c>
      <c r="BA432" s="5">
        <v>0</v>
      </c>
      <c r="BB432" s="5">
        <v>0</v>
      </c>
      <c r="BC432" s="5">
        <v>0</v>
      </c>
      <c r="BD432" s="5">
        <v>0</v>
      </c>
      <c r="BE432" s="5">
        <v>0</v>
      </c>
      <c r="BF432" s="5">
        <v>0</v>
      </c>
      <c r="BG432" s="5">
        <v>0</v>
      </c>
      <c r="BH432" s="5">
        <v>0</v>
      </c>
      <c r="BI432" s="5">
        <v>0</v>
      </c>
      <c r="BJ432" s="5">
        <v>0</v>
      </c>
      <c r="BK432" s="5">
        <v>0</v>
      </c>
      <c r="BL432" s="5">
        <v>0</v>
      </c>
      <c r="BM432" s="5">
        <v>0</v>
      </c>
      <c r="BN432" s="5">
        <v>0</v>
      </c>
      <c r="BO432" s="5">
        <f>-BQ361*$C$347/2</f>
        <v>-6.0096153846153849E-3</v>
      </c>
      <c r="BP432" s="5">
        <f>BQ357-BQ359/2</f>
        <v>0.22275</v>
      </c>
      <c r="BQ432" s="5">
        <v>0</v>
      </c>
      <c r="BR432" s="5">
        <f>-2*BQ357-BQ361*$C$347+$C$345*BQ357*$E$351</f>
        <v>-0.44382594145716525</v>
      </c>
      <c r="BS432" s="5">
        <f>BQ361*$C$347/2</f>
        <v>6.0096153846153849E-3</v>
      </c>
      <c r="BT432" s="5">
        <f>BQ357+BQ359/2</f>
        <v>0.20924999999999999</v>
      </c>
      <c r="BU432" s="5">
        <v>0</v>
      </c>
      <c r="BV432" s="5">
        <v>0</v>
      </c>
      <c r="BW432" s="5">
        <v>0</v>
      </c>
      <c r="BX432" s="5">
        <v>0</v>
      </c>
      <c r="BY432" s="5">
        <v>0</v>
      </c>
      <c r="BZ432" s="5">
        <v>0</v>
      </c>
      <c r="CA432" s="5">
        <v>0</v>
      </c>
      <c r="CB432" s="5">
        <v>0</v>
      </c>
      <c r="CC432" s="5">
        <v>0</v>
      </c>
      <c r="CD432" s="5">
        <v>0</v>
      </c>
      <c r="CE432" s="5">
        <v>0</v>
      </c>
      <c r="CF432" s="5">
        <v>0</v>
      </c>
      <c r="CG432" s="5">
        <v>0</v>
      </c>
      <c r="CH432" s="5">
        <v>0</v>
      </c>
      <c r="CI432" s="5">
        <v>0</v>
      </c>
      <c r="CJ432" s="5">
        <v>0</v>
      </c>
    </row>
    <row r="433" spans="2:88" x14ac:dyDescent="0.25">
      <c r="B433" s="1" t="s">
        <v>171</v>
      </c>
      <c r="C433" s="5">
        <v>0</v>
      </c>
      <c r="D433" s="5">
        <v>0</v>
      </c>
      <c r="E433" s="5">
        <v>0</v>
      </c>
      <c r="F433" s="5">
        <v>0</v>
      </c>
      <c r="G433" s="5">
        <v>0</v>
      </c>
      <c r="H433" s="5">
        <v>0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5">
        <v>0</v>
      </c>
      <c r="AD433" s="5">
        <v>0</v>
      </c>
      <c r="AE433" s="5">
        <v>0</v>
      </c>
      <c r="AF433" s="5">
        <v>0</v>
      </c>
      <c r="AG433" s="5">
        <v>0</v>
      </c>
      <c r="AH433" s="5">
        <v>0</v>
      </c>
      <c r="AI433" s="5">
        <v>0</v>
      </c>
      <c r="AJ433" s="5">
        <v>0</v>
      </c>
      <c r="AK433" s="5">
        <v>0</v>
      </c>
      <c r="AL433" s="5">
        <v>0</v>
      </c>
      <c r="AM433" s="5">
        <v>0</v>
      </c>
      <c r="AN433" s="5">
        <v>0</v>
      </c>
      <c r="AO433" s="5">
        <v>0</v>
      </c>
      <c r="AP433" s="5">
        <v>0</v>
      </c>
      <c r="AQ433" s="5">
        <v>0</v>
      </c>
      <c r="AR433" s="5">
        <v>0</v>
      </c>
      <c r="AS433" s="5">
        <v>0</v>
      </c>
      <c r="AT433" s="5">
        <v>0</v>
      </c>
      <c r="AU433" s="5">
        <v>0</v>
      </c>
      <c r="AV433" s="5">
        <v>0</v>
      </c>
      <c r="AW433" s="5">
        <v>0</v>
      </c>
      <c r="AX433" s="5">
        <v>0</v>
      </c>
      <c r="AY433" s="5">
        <v>0</v>
      </c>
      <c r="AZ433" s="5">
        <v>0</v>
      </c>
      <c r="BA433" s="5">
        <v>0</v>
      </c>
      <c r="BB433" s="5">
        <v>0</v>
      </c>
      <c r="BC433" s="5">
        <v>0</v>
      </c>
      <c r="BD433" s="5">
        <v>0</v>
      </c>
      <c r="BE433" s="5">
        <v>0</v>
      </c>
      <c r="BF433" s="5">
        <v>0</v>
      </c>
      <c r="BG433" s="5">
        <v>0</v>
      </c>
      <c r="BH433" s="5">
        <v>0</v>
      </c>
      <c r="BI433" s="5">
        <v>0</v>
      </c>
      <c r="BJ433" s="5">
        <v>0</v>
      </c>
      <c r="BK433" s="5">
        <v>0</v>
      </c>
      <c r="BL433" s="5">
        <v>0</v>
      </c>
      <c r="BM433" s="5">
        <v>0</v>
      </c>
      <c r="BN433" s="5">
        <v>0</v>
      </c>
      <c r="BO433" s="5">
        <v>0</v>
      </c>
      <c r="BP433" s="5">
        <v>0</v>
      </c>
      <c r="BQ433" s="5">
        <f>-BS363*$C$347/2+BS361*$C$347</f>
        <v>1.189403044871795E-2</v>
      </c>
      <c r="BR433" s="5">
        <f>BS361*$C$347/2</f>
        <v>5.8844150641025649E-3</v>
      </c>
      <c r="BS433" s="5">
        <f>-2*BS361*$C$347+BS361*$C$351</f>
        <v>-2.3504802191931531E-2</v>
      </c>
      <c r="BT433" s="5">
        <f>-BS363*$C$347</f>
        <v>2.5040064102564106E-4</v>
      </c>
      <c r="BU433" s="5">
        <f>BS363*$C$347/2+BS361*$C$347</f>
        <v>1.164362980769231E-2</v>
      </c>
      <c r="BV433" s="5">
        <f>-BS361*$C$347/2</f>
        <v>-5.8844150641025649E-3</v>
      </c>
      <c r="BW433" s="5">
        <v>0</v>
      </c>
      <c r="BX433" s="5">
        <v>0</v>
      </c>
      <c r="BY433" s="5">
        <v>0</v>
      </c>
      <c r="BZ433" s="5">
        <v>0</v>
      </c>
      <c r="CA433" s="5">
        <v>0</v>
      </c>
      <c r="CB433" s="5">
        <v>0</v>
      </c>
      <c r="CC433" s="5">
        <v>0</v>
      </c>
      <c r="CD433" s="5">
        <v>0</v>
      </c>
      <c r="CE433" s="5">
        <v>0</v>
      </c>
      <c r="CF433" s="5">
        <v>0</v>
      </c>
      <c r="CG433" s="5">
        <v>0</v>
      </c>
      <c r="CH433" s="5">
        <v>0</v>
      </c>
      <c r="CI433" s="5">
        <v>0</v>
      </c>
      <c r="CJ433" s="5">
        <v>0</v>
      </c>
    </row>
    <row r="434" spans="2:88" x14ac:dyDescent="0.25">
      <c r="B434" s="1" t="s">
        <v>172</v>
      </c>
      <c r="C434" s="5">
        <v>0</v>
      </c>
      <c r="D434" s="5">
        <v>0</v>
      </c>
      <c r="E434" s="5">
        <v>0</v>
      </c>
      <c r="F434" s="5">
        <v>0</v>
      </c>
      <c r="G434" s="5">
        <v>0</v>
      </c>
      <c r="H434" s="5">
        <v>0</v>
      </c>
      <c r="I434" s="5">
        <v>0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5">
        <v>0</v>
      </c>
      <c r="AD434" s="5">
        <v>0</v>
      </c>
      <c r="AE434" s="5">
        <v>0</v>
      </c>
      <c r="AF434" s="5">
        <v>0</v>
      </c>
      <c r="AG434" s="5">
        <v>0</v>
      </c>
      <c r="AH434" s="5">
        <v>0</v>
      </c>
      <c r="AI434" s="5">
        <v>0</v>
      </c>
      <c r="AJ434" s="5">
        <v>0</v>
      </c>
      <c r="AK434" s="5">
        <v>0</v>
      </c>
      <c r="AL434" s="5">
        <v>0</v>
      </c>
      <c r="AM434" s="5">
        <v>0</v>
      </c>
      <c r="AN434" s="5">
        <v>0</v>
      </c>
      <c r="AO434" s="5">
        <v>0</v>
      </c>
      <c r="AP434" s="5">
        <v>0</v>
      </c>
      <c r="AQ434" s="5">
        <v>0</v>
      </c>
      <c r="AR434" s="5">
        <v>0</v>
      </c>
      <c r="AS434" s="5">
        <v>0</v>
      </c>
      <c r="AT434" s="5">
        <v>0</v>
      </c>
      <c r="AU434" s="5">
        <v>0</v>
      </c>
      <c r="AV434" s="5">
        <v>0</v>
      </c>
      <c r="AW434" s="5">
        <v>0</v>
      </c>
      <c r="AX434" s="5">
        <v>0</v>
      </c>
      <c r="AY434" s="5">
        <v>0</v>
      </c>
      <c r="AZ434" s="5">
        <v>0</v>
      </c>
      <c r="BA434" s="5">
        <v>0</v>
      </c>
      <c r="BB434" s="5">
        <v>0</v>
      </c>
      <c r="BC434" s="5">
        <v>0</v>
      </c>
      <c r="BD434" s="5">
        <v>0</v>
      </c>
      <c r="BE434" s="5">
        <v>0</v>
      </c>
      <c r="BF434" s="5">
        <v>0</v>
      </c>
      <c r="BG434" s="5">
        <v>0</v>
      </c>
      <c r="BH434" s="5">
        <v>0</v>
      </c>
      <c r="BI434" s="5">
        <v>0</v>
      </c>
      <c r="BJ434" s="5">
        <v>0</v>
      </c>
      <c r="BK434" s="5">
        <v>0</v>
      </c>
      <c r="BL434" s="5">
        <v>0</v>
      </c>
      <c r="BM434" s="5">
        <v>0</v>
      </c>
      <c r="BN434" s="5">
        <v>0</v>
      </c>
      <c r="BO434" s="5">
        <v>0</v>
      </c>
      <c r="BP434" s="5">
        <v>0</v>
      </c>
      <c r="BQ434" s="5">
        <f>-BS361*$C$347/2</f>
        <v>-5.8844150641025649E-3</v>
      </c>
      <c r="BR434" s="5">
        <f>BS357-BS359/2</f>
        <v>0.20925097656250005</v>
      </c>
      <c r="BS434" s="5">
        <v>0</v>
      </c>
      <c r="BT434" s="5">
        <f>-2*BS357-BS361*$C$347+$C$345*BS357*$E$351</f>
        <v>-0.41714596521712144</v>
      </c>
      <c r="BU434" s="5">
        <f>BS361*$C$347/2</f>
        <v>5.8844150641025649E-3</v>
      </c>
      <c r="BV434" s="5">
        <f>BS357+BS359/2</f>
        <v>0.19630761718750003</v>
      </c>
      <c r="BW434" s="5">
        <v>0</v>
      </c>
      <c r="BX434" s="5">
        <v>0</v>
      </c>
      <c r="BY434" s="5">
        <v>0</v>
      </c>
      <c r="BZ434" s="5">
        <v>0</v>
      </c>
      <c r="CA434" s="5">
        <v>0</v>
      </c>
      <c r="CB434" s="5">
        <v>0</v>
      </c>
      <c r="CC434" s="5">
        <v>0</v>
      </c>
      <c r="CD434" s="5">
        <v>0</v>
      </c>
      <c r="CE434" s="5">
        <v>0</v>
      </c>
      <c r="CF434" s="5">
        <v>0</v>
      </c>
      <c r="CG434" s="5">
        <v>0</v>
      </c>
      <c r="CH434" s="5">
        <v>0</v>
      </c>
      <c r="CI434" s="5">
        <v>0</v>
      </c>
      <c r="CJ434" s="5">
        <v>0</v>
      </c>
    </row>
    <row r="435" spans="2:88" x14ac:dyDescent="0.25">
      <c r="B435" s="1" t="s">
        <v>173</v>
      </c>
      <c r="C435" s="5">
        <v>0</v>
      </c>
      <c r="D435" s="5">
        <v>0</v>
      </c>
      <c r="E435" s="5">
        <v>0</v>
      </c>
      <c r="F435" s="5">
        <v>0</v>
      </c>
      <c r="G435" s="5">
        <v>0</v>
      </c>
      <c r="H435" s="5">
        <v>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5">
        <v>0</v>
      </c>
      <c r="AD435" s="5">
        <v>0</v>
      </c>
      <c r="AE435" s="5">
        <v>0</v>
      </c>
      <c r="AF435" s="5">
        <v>0</v>
      </c>
      <c r="AG435" s="5">
        <v>0</v>
      </c>
      <c r="AH435" s="5">
        <v>0</v>
      </c>
      <c r="AI435" s="5">
        <v>0</v>
      </c>
      <c r="AJ435" s="5">
        <v>0</v>
      </c>
      <c r="AK435" s="5">
        <v>0</v>
      </c>
      <c r="AL435" s="5">
        <v>0</v>
      </c>
      <c r="AM435" s="5">
        <v>0</v>
      </c>
      <c r="AN435" s="5">
        <v>0</v>
      </c>
      <c r="AO435" s="5">
        <v>0</v>
      </c>
      <c r="AP435" s="5">
        <v>0</v>
      </c>
      <c r="AQ435" s="5">
        <v>0</v>
      </c>
      <c r="AR435" s="5">
        <v>0</v>
      </c>
      <c r="AS435" s="5">
        <v>0</v>
      </c>
      <c r="AT435" s="5">
        <v>0</v>
      </c>
      <c r="AU435" s="5">
        <v>0</v>
      </c>
      <c r="AV435" s="5">
        <v>0</v>
      </c>
      <c r="AW435" s="5">
        <v>0</v>
      </c>
      <c r="AX435" s="5">
        <v>0</v>
      </c>
      <c r="AY435" s="5">
        <v>0</v>
      </c>
      <c r="AZ435" s="5">
        <v>0</v>
      </c>
      <c r="BA435" s="5">
        <v>0</v>
      </c>
      <c r="BB435" s="5">
        <v>0</v>
      </c>
      <c r="BC435" s="5">
        <v>0</v>
      </c>
      <c r="BD435" s="5">
        <v>0</v>
      </c>
      <c r="BE435" s="5">
        <v>0</v>
      </c>
      <c r="BF435" s="5">
        <v>0</v>
      </c>
      <c r="BG435" s="5">
        <v>0</v>
      </c>
      <c r="BH435" s="5">
        <v>0</v>
      </c>
      <c r="BI435" s="5">
        <v>0</v>
      </c>
      <c r="BJ435" s="5">
        <v>0</v>
      </c>
      <c r="BK435" s="5">
        <v>0</v>
      </c>
      <c r="BL435" s="5">
        <v>0</v>
      </c>
      <c r="BM435" s="5">
        <v>0</v>
      </c>
      <c r="BN435" s="5">
        <v>0</v>
      </c>
      <c r="BO435" s="5">
        <v>0</v>
      </c>
      <c r="BP435" s="5">
        <v>0</v>
      </c>
      <c r="BQ435" s="5">
        <v>0</v>
      </c>
      <c r="BR435" s="5">
        <v>0</v>
      </c>
      <c r="BS435" s="5">
        <f>-BU363*$C$347/2+BU361*$C$347</f>
        <v>1.1643629807692308E-2</v>
      </c>
      <c r="BT435" s="5">
        <f>BU361*$C$347/2</f>
        <v>5.7592147435897439E-3</v>
      </c>
      <c r="BU435" s="5">
        <f>-2*BU361*$C$347+BU361*$C$351</f>
        <v>-2.3004700017635115E-2</v>
      </c>
      <c r="BV435" s="5">
        <f>-BU363*$C$347</f>
        <v>2.5040064102564106E-4</v>
      </c>
      <c r="BW435" s="5">
        <f>BU363*$C$347/2+BU361*$C$347</f>
        <v>1.1393229166666668E-2</v>
      </c>
      <c r="BX435" s="5">
        <f>-BU361*$C$347/2</f>
        <v>-5.7592147435897439E-3</v>
      </c>
      <c r="BY435" s="5">
        <v>0</v>
      </c>
      <c r="BZ435" s="5">
        <v>0</v>
      </c>
      <c r="CA435" s="5">
        <v>0</v>
      </c>
      <c r="CB435" s="5">
        <v>0</v>
      </c>
      <c r="CC435" s="5">
        <v>0</v>
      </c>
      <c r="CD435" s="5">
        <v>0</v>
      </c>
      <c r="CE435" s="5">
        <v>0</v>
      </c>
      <c r="CF435" s="5">
        <v>0</v>
      </c>
      <c r="CG435" s="5">
        <v>0</v>
      </c>
      <c r="CH435" s="5">
        <v>0</v>
      </c>
      <c r="CI435" s="5">
        <v>0</v>
      </c>
      <c r="CJ435" s="5">
        <v>0</v>
      </c>
    </row>
    <row r="436" spans="2:88" x14ac:dyDescent="0.25">
      <c r="B436" s="1" t="s">
        <v>174</v>
      </c>
      <c r="C436" s="5">
        <v>0</v>
      </c>
      <c r="D436" s="5">
        <v>0</v>
      </c>
      <c r="E436" s="5">
        <v>0</v>
      </c>
      <c r="F436" s="5">
        <v>0</v>
      </c>
      <c r="G436" s="5">
        <v>0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5">
        <v>0</v>
      </c>
      <c r="AD436" s="5">
        <v>0</v>
      </c>
      <c r="AE436" s="5">
        <v>0</v>
      </c>
      <c r="AF436" s="5">
        <v>0</v>
      </c>
      <c r="AG436" s="5">
        <v>0</v>
      </c>
      <c r="AH436" s="5">
        <v>0</v>
      </c>
      <c r="AI436" s="5">
        <v>0</v>
      </c>
      <c r="AJ436" s="5">
        <v>0</v>
      </c>
      <c r="AK436" s="5">
        <v>0</v>
      </c>
      <c r="AL436" s="5">
        <v>0</v>
      </c>
      <c r="AM436" s="5">
        <v>0</v>
      </c>
      <c r="AN436" s="5">
        <v>0</v>
      </c>
      <c r="AO436" s="5">
        <v>0</v>
      </c>
      <c r="AP436" s="5">
        <v>0</v>
      </c>
      <c r="AQ436" s="5">
        <v>0</v>
      </c>
      <c r="AR436" s="5">
        <v>0</v>
      </c>
      <c r="AS436" s="5">
        <v>0</v>
      </c>
      <c r="AT436" s="5">
        <v>0</v>
      </c>
      <c r="AU436" s="5">
        <v>0</v>
      </c>
      <c r="AV436" s="5">
        <v>0</v>
      </c>
      <c r="AW436" s="5">
        <v>0</v>
      </c>
      <c r="AX436" s="5">
        <v>0</v>
      </c>
      <c r="AY436" s="5">
        <v>0</v>
      </c>
      <c r="AZ436" s="5">
        <v>0</v>
      </c>
      <c r="BA436" s="5">
        <v>0</v>
      </c>
      <c r="BB436" s="5">
        <v>0</v>
      </c>
      <c r="BC436" s="5">
        <v>0</v>
      </c>
      <c r="BD436" s="5">
        <v>0</v>
      </c>
      <c r="BE436" s="5">
        <v>0</v>
      </c>
      <c r="BF436" s="5">
        <v>0</v>
      </c>
      <c r="BG436" s="5">
        <v>0</v>
      </c>
      <c r="BH436" s="5">
        <v>0</v>
      </c>
      <c r="BI436" s="5">
        <v>0</v>
      </c>
      <c r="BJ436" s="5">
        <v>0</v>
      </c>
      <c r="BK436" s="5">
        <v>0</v>
      </c>
      <c r="BL436" s="5">
        <v>0</v>
      </c>
      <c r="BM436" s="5">
        <v>0</v>
      </c>
      <c r="BN436" s="5">
        <v>0</v>
      </c>
      <c r="BO436" s="5">
        <v>0</v>
      </c>
      <c r="BP436" s="5">
        <v>0</v>
      </c>
      <c r="BQ436" s="5">
        <v>0</v>
      </c>
      <c r="BR436" s="5">
        <v>0</v>
      </c>
      <c r="BS436" s="5">
        <f>-BU361*$C$347/2</f>
        <v>-5.7592147435897439E-3</v>
      </c>
      <c r="BT436" s="5">
        <f>BU357-BU359/2</f>
        <v>0.19630859374999995</v>
      </c>
      <c r="BU436" s="5">
        <v>0</v>
      </c>
      <c r="BV436" s="5">
        <f>-2*BU357-BU361*$C$347+$C$345*BU357*$E$351</f>
        <v>-0.39156705860611013</v>
      </c>
      <c r="BW436" s="5">
        <f>BU361*$C$347/2</f>
        <v>5.7592147435897439E-3</v>
      </c>
      <c r="BX436" s="5">
        <f>BU357+BU359/2</f>
        <v>0.18391015624999993</v>
      </c>
      <c r="BY436" s="5">
        <v>0</v>
      </c>
      <c r="BZ436" s="5">
        <v>0</v>
      </c>
      <c r="CA436" s="5">
        <v>0</v>
      </c>
      <c r="CB436" s="5">
        <v>0</v>
      </c>
      <c r="CC436" s="5">
        <v>0</v>
      </c>
      <c r="CD436" s="5">
        <v>0</v>
      </c>
      <c r="CE436" s="5">
        <v>0</v>
      </c>
      <c r="CF436" s="5">
        <v>0</v>
      </c>
      <c r="CG436" s="5">
        <v>0</v>
      </c>
      <c r="CH436" s="5">
        <v>0</v>
      </c>
      <c r="CI436" s="5">
        <v>0</v>
      </c>
      <c r="CJ436" s="5">
        <v>0</v>
      </c>
    </row>
    <row r="437" spans="2:88" x14ac:dyDescent="0.25">
      <c r="B437" s="1" t="s">
        <v>175</v>
      </c>
      <c r="C437" s="5">
        <v>0</v>
      </c>
      <c r="D437" s="5">
        <v>0</v>
      </c>
      <c r="E437" s="5">
        <v>0</v>
      </c>
      <c r="F437" s="5">
        <v>0</v>
      </c>
      <c r="G437" s="5">
        <v>0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5">
        <v>0</v>
      </c>
      <c r="AD437" s="5">
        <v>0</v>
      </c>
      <c r="AE437" s="5">
        <v>0</v>
      </c>
      <c r="AF437" s="5">
        <v>0</v>
      </c>
      <c r="AG437" s="5">
        <v>0</v>
      </c>
      <c r="AH437" s="5">
        <v>0</v>
      </c>
      <c r="AI437" s="5">
        <v>0</v>
      </c>
      <c r="AJ437" s="5">
        <v>0</v>
      </c>
      <c r="AK437" s="5">
        <v>0</v>
      </c>
      <c r="AL437" s="5">
        <v>0</v>
      </c>
      <c r="AM437" s="5">
        <v>0</v>
      </c>
      <c r="AN437" s="5">
        <v>0</v>
      </c>
      <c r="AO437" s="5">
        <v>0</v>
      </c>
      <c r="AP437" s="5">
        <v>0</v>
      </c>
      <c r="AQ437" s="5">
        <v>0</v>
      </c>
      <c r="AR437" s="5">
        <v>0</v>
      </c>
      <c r="AS437" s="5">
        <v>0</v>
      </c>
      <c r="AT437" s="5">
        <v>0</v>
      </c>
      <c r="AU437" s="5">
        <v>0</v>
      </c>
      <c r="AV437" s="5">
        <v>0</v>
      </c>
      <c r="AW437" s="5">
        <v>0</v>
      </c>
      <c r="AX437" s="5">
        <v>0</v>
      </c>
      <c r="AY437" s="5">
        <v>0</v>
      </c>
      <c r="AZ437" s="5">
        <v>0</v>
      </c>
      <c r="BA437" s="5">
        <v>0</v>
      </c>
      <c r="BB437" s="5">
        <v>0</v>
      </c>
      <c r="BC437" s="5">
        <v>0</v>
      </c>
      <c r="BD437" s="5">
        <v>0</v>
      </c>
      <c r="BE437" s="5">
        <v>0</v>
      </c>
      <c r="BF437" s="5">
        <v>0</v>
      </c>
      <c r="BG437" s="5">
        <v>0</v>
      </c>
      <c r="BH437" s="5">
        <v>0</v>
      </c>
      <c r="BI437" s="5">
        <v>0</v>
      </c>
      <c r="BJ437" s="5">
        <v>0</v>
      </c>
      <c r="BK437" s="5">
        <v>0</v>
      </c>
      <c r="BL437" s="5">
        <v>0</v>
      </c>
      <c r="BM437" s="5">
        <v>0</v>
      </c>
      <c r="BN437" s="5">
        <v>0</v>
      </c>
      <c r="BO437" s="5">
        <v>0</v>
      </c>
      <c r="BP437" s="5">
        <v>0</v>
      </c>
      <c r="BQ437" s="5">
        <v>0</v>
      </c>
      <c r="BR437" s="5">
        <v>0</v>
      </c>
      <c r="BS437" s="5">
        <v>0</v>
      </c>
      <c r="BT437" s="5">
        <v>0</v>
      </c>
      <c r="BU437" s="5">
        <f>-BW363*$C$347/2+BW361*$C$347</f>
        <v>1.1393229166666668E-2</v>
      </c>
      <c r="BV437" s="5">
        <f>BW361*$C$347/2</f>
        <v>5.6340144230769239E-3</v>
      </c>
      <c r="BW437" s="5">
        <f>-2*BW361*$C$347+BW361*$C$351</f>
        <v>-2.2504597843338702E-2</v>
      </c>
      <c r="BX437" s="5">
        <f>-BW363*$C$347</f>
        <v>2.5040064102564106E-4</v>
      </c>
      <c r="BY437" s="5">
        <f>BW363*$C$347/2+BW361*$C$347</f>
        <v>1.1142828525641028E-2</v>
      </c>
      <c r="BZ437" s="5">
        <f>-BW361*$C$347/2</f>
        <v>-5.6340144230769239E-3</v>
      </c>
      <c r="CA437" s="5">
        <v>0</v>
      </c>
      <c r="CB437" s="5">
        <v>0</v>
      </c>
      <c r="CC437" s="5">
        <v>0</v>
      </c>
      <c r="CD437" s="5">
        <v>0</v>
      </c>
      <c r="CE437" s="5">
        <v>0</v>
      </c>
      <c r="CF437" s="5">
        <v>0</v>
      </c>
      <c r="CG437" s="5">
        <v>0</v>
      </c>
      <c r="CH437" s="5">
        <v>0</v>
      </c>
      <c r="CI437" s="5">
        <v>0</v>
      </c>
      <c r="CJ437" s="5">
        <v>0</v>
      </c>
    </row>
    <row r="438" spans="2:88" x14ac:dyDescent="0.25">
      <c r="B438" s="1" t="s">
        <v>176</v>
      </c>
      <c r="C438" s="5">
        <v>0</v>
      </c>
      <c r="D438" s="5">
        <v>0</v>
      </c>
      <c r="E438" s="5">
        <v>0</v>
      </c>
      <c r="F438" s="5">
        <v>0</v>
      </c>
      <c r="G438" s="5">
        <v>0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5">
        <v>0</v>
      </c>
      <c r="AD438" s="5">
        <v>0</v>
      </c>
      <c r="AE438" s="5">
        <v>0</v>
      </c>
      <c r="AF438" s="5">
        <v>0</v>
      </c>
      <c r="AG438" s="5">
        <v>0</v>
      </c>
      <c r="AH438" s="5">
        <v>0</v>
      </c>
      <c r="AI438" s="5">
        <v>0</v>
      </c>
      <c r="AJ438" s="5">
        <v>0</v>
      </c>
      <c r="AK438" s="5">
        <v>0</v>
      </c>
      <c r="AL438" s="5">
        <v>0</v>
      </c>
      <c r="AM438" s="5">
        <v>0</v>
      </c>
      <c r="AN438" s="5">
        <v>0</v>
      </c>
      <c r="AO438" s="5">
        <v>0</v>
      </c>
      <c r="AP438" s="5">
        <v>0</v>
      </c>
      <c r="AQ438" s="5">
        <v>0</v>
      </c>
      <c r="AR438" s="5">
        <v>0</v>
      </c>
      <c r="AS438" s="5">
        <v>0</v>
      </c>
      <c r="AT438" s="5">
        <v>0</v>
      </c>
      <c r="AU438" s="5">
        <v>0</v>
      </c>
      <c r="AV438" s="5">
        <v>0</v>
      </c>
      <c r="AW438" s="5">
        <v>0</v>
      </c>
      <c r="AX438" s="5">
        <v>0</v>
      </c>
      <c r="AY438" s="5">
        <v>0</v>
      </c>
      <c r="AZ438" s="5">
        <v>0</v>
      </c>
      <c r="BA438" s="5">
        <v>0</v>
      </c>
      <c r="BB438" s="5">
        <v>0</v>
      </c>
      <c r="BC438" s="5">
        <v>0</v>
      </c>
      <c r="BD438" s="5">
        <v>0</v>
      </c>
      <c r="BE438" s="5">
        <v>0</v>
      </c>
      <c r="BF438" s="5">
        <v>0</v>
      </c>
      <c r="BG438" s="5">
        <v>0</v>
      </c>
      <c r="BH438" s="5">
        <v>0</v>
      </c>
      <c r="BI438" s="5">
        <v>0</v>
      </c>
      <c r="BJ438" s="5">
        <v>0</v>
      </c>
      <c r="BK438" s="5">
        <v>0</v>
      </c>
      <c r="BL438" s="5">
        <v>0</v>
      </c>
      <c r="BM438" s="5">
        <v>0</v>
      </c>
      <c r="BN438" s="5">
        <v>0</v>
      </c>
      <c r="BO438" s="5">
        <v>0</v>
      </c>
      <c r="BP438" s="5">
        <v>0</v>
      </c>
      <c r="BQ438" s="5">
        <v>0</v>
      </c>
      <c r="BR438" s="5">
        <v>0</v>
      </c>
      <c r="BS438" s="5">
        <v>0</v>
      </c>
      <c r="BT438" s="5">
        <v>0</v>
      </c>
      <c r="BU438" s="5">
        <f>-BW361*$C$347/2</f>
        <v>-5.6340144230769239E-3</v>
      </c>
      <c r="BV438" s="5">
        <f>BW357-BW359/2</f>
        <v>0.18391113281249999</v>
      </c>
      <c r="BW438" s="5">
        <v>0</v>
      </c>
      <c r="BX438" s="5">
        <f>-2*BW357-BW361*$C$347+$C$345*BW357*$E$351</f>
        <v>-0.36706579461074834</v>
      </c>
      <c r="BY438" s="5">
        <f>BW361*$C$347/2</f>
        <v>5.6340144230769239E-3</v>
      </c>
      <c r="BZ438" s="5">
        <f>BW357+BW359/2</f>
        <v>0.17204589843750001</v>
      </c>
      <c r="CA438" s="5">
        <v>0</v>
      </c>
      <c r="CB438" s="5">
        <v>0</v>
      </c>
      <c r="CC438" s="5">
        <v>0</v>
      </c>
      <c r="CD438" s="5">
        <v>0</v>
      </c>
      <c r="CE438" s="5">
        <v>0</v>
      </c>
      <c r="CF438" s="5">
        <v>0</v>
      </c>
      <c r="CG438" s="5">
        <v>0</v>
      </c>
      <c r="CH438" s="5">
        <v>0</v>
      </c>
      <c r="CI438" s="5">
        <v>0</v>
      </c>
      <c r="CJ438" s="5">
        <v>0</v>
      </c>
    </row>
    <row r="439" spans="2:88" x14ac:dyDescent="0.25">
      <c r="B439" s="1" t="s">
        <v>177</v>
      </c>
      <c r="C439" s="5">
        <v>0</v>
      </c>
      <c r="D439" s="5">
        <v>0</v>
      </c>
      <c r="E439" s="5">
        <v>0</v>
      </c>
      <c r="F439" s="5">
        <v>0</v>
      </c>
      <c r="G439" s="5">
        <v>0</v>
      </c>
      <c r="H439" s="5">
        <v>0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0</v>
      </c>
      <c r="AC439" s="5">
        <v>0</v>
      </c>
      <c r="AD439" s="5">
        <v>0</v>
      </c>
      <c r="AE439" s="5">
        <v>0</v>
      </c>
      <c r="AF439" s="5">
        <v>0</v>
      </c>
      <c r="AG439" s="5">
        <v>0</v>
      </c>
      <c r="AH439" s="5">
        <v>0</v>
      </c>
      <c r="AI439" s="5">
        <v>0</v>
      </c>
      <c r="AJ439" s="5">
        <v>0</v>
      </c>
      <c r="AK439" s="5">
        <v>0</v>
      </c>
      <c r="AL439" s="5">
        <v>0</v>
      </c>
      <c r="AM439" s="5">
        <v>0</v>
      </c>
      <c r="AN439" s="5">
        <v>0</v>
      </c>
      <c r="AO439" s="5">
        <v>0</v>
      </c>
      <c r="AP439" s="5">
        <v>0</v>
      </c>
      <c r="AQ439" s="5">
        <v>0</v>
      </c>
      <c r="AR439" s="5">
        <v>0</v>
      </c>
      <c r="AS439" s="5">
        <v>0</v>
      </c>
      <c r="AT439" s="5">
        <v>0</v>
      </c>
      <c r="AU439" s="5">
        <v>0</v>
      </c>
      <c r="AV439" s="5">
        <v>0</v>
      </c>
      <c r="AW439" s="5">
        <v>0</v>
      </c>
      <c r="AX439" s="5">
        <v>0</v>
      </c>
      <c r="AY439" s="5">
        <v>0</v>
      </c>
      <c r="AZ439" s="5">
        <v>0</v>
      </c>
      <c r="BA439" s="5">
        <v>0</v>
      </c>
      <c r="BB439" s="5">
        <v>0</v>
      </c>
      <c r="BC439" s="5">
        <v>0</v>
      </c>
      <c r="BD439" s="5">
        <v>0</v>
      </c>
      <c r="BE439" s="5">
        <v>0</v>
      </c>
      <c r="BF439" s="5">
        <v>0</v>
      </c>
      <c r="BG439" s="5">
        <v>0</v>
      </c>
      <c r="BH439" s="5">
        <v>0</v>
      </c>
      <c r="BI439" s="5">
        <v>0</v>
      </c>
      <c r="BJ439" s="5">
        <v>0</v>
      </c>
      <c r="BK439" s="5">
        <v>0</v>
      </c>
      <c r="BL439" s="5">
        <v>0</v>
      </c>
      <c r="BM439" s="5">
        <v>0</v>
      </c>
      <c r="BN439" s="5">
        <v>0</v>
      </c>
      <c r="BO439" s="5">
        <v>0</v>
      </c>
      <c r="BP439" s="5">
        <v>0</v>
      </c>
      <c r="BQ439" s="5">
        <v>0</v>
      </c>
      <c r="BR439" s="5">
        <v>0</v>
      </c>
      <c r="BS439" s="5">
        <v>0</v>
      </c>
      <c r="BT439" s="5">
        <v>0</v>
      </c>
      <c r="BU439" s="5">
        <v>0</v>
      </c>
      <c r="BV439" s="5">
        <v>0</v>
      </c>
      <c r="BW439" s="5">
        <f>-BY363*$C$347/2+BY361*$C$347</f>
        <v>1.1142828525641028E-2</v>
      </c>
      <c r="BX439" s="5">
        <f>BY361*$C$347/2</f>
        <v>5.5088141025641038E-3</v>
      </c>
      <c r="BY439" s="5">
        <f>-2*BY361*$C$347+BY361*$C$351</f>
        <v>-2.2004495669042286E-2</v>
      </c>
      <c r="BZ439" s="5">
        <f>-BY363*$C$347</f>
        <v>2.5040064102564106E-4</v>
      </c>
      <c r="CA439" s="5">
        <f>BY363*$C$347/2+BY361*$C$347</f>
        <v>1.0892427884615388E-2</v>
      </c>
      <c r="CB439" s="5">
        <f>-BY361*$C$347/2</f>
        <v>-5.5088141025641038E-3</v>
      </c>
      <c r="CC439" s="5">
        <v>0</v>
      </c>
      <c r="CD439" s="5">
        <v>0</v>
      </c>
      <c r="CE439" s="5">
        <v>0</v>
      </c>
      <c r="CF439" s="5">
        <v>0</v>
      </c>
      <c r="CG439" s="5">
        <v>0</v>
      </c>
      <c r="CH439" s="5">
        <v>0</v>
      </c>
      <c r="CI439" s="5">
        <v>0</v>
      </c>
      <c r="CJ439" s="5">
        <v>0</v>
      </c>
    </row>
    <row r="440" spans="2:88" x14ac:dyDescent="0.25">
      <c r="B440" s="1" t="s">
        <v>178</v>
      </c>
      <c r="C440" s="5">
        <v>0</v>
      </c>
      <c r="D440" s="5">
        <v>0</v>
      </c>
      <c r="E440" s="5">
        <v>0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5">
        <v>0</v>
      </c>
      <c r="AD440" s="5">
        <v>0</v>
      </c>
      <c r="AE440" s="5">
        <v>0</v>
      </c>
      <c r="AF440" s="5">
        <v>0</v>
      </c>
      <c r="AG440" s="5">
        <v>0</v>
      </c>
      <c r="AH440" s="5">
        <v>0</v>
      </c>
      <c r="AI440" s="5">
        <v>0</v>
      </c>
      <c r="AJ440" s="5">
        <v>0</v>
      </c>
      <c r="AK440" s="5">
        <v>0</v>
      </c>
      <c r="AL440" s="5">
        <v>0</v>
      </c>
      <c r="AM440" s="5">
        <v>0</v>
      </c>
      <c r="AN440" s="5">
        <v>0</v>
      </c>
      <c r="AO440" s="5">
        <v>0</v>
      </c>
      <c r="AP440" s="5">
        <v>0</v>
      </c>
      <c r="AQ440" s="5">
        <v>0</v>
      </c>
      <c r="AR440" s="5">
        <v>0</v>
      </c>
      <c r="AS440" s="5">
        <v>0</v>
      </c>
      <c r="AT440" s="5">
        <v>0</v>
      </c>
      <c r="AU440" s="5">
        <v>0</v>
      </c>
      <c r="AV440" s="5">
        <v>0</v>
      </c>
      <c r="AW440" s="5">
        <v>0</v>
      </c>
      <c r="AX440" s="5">
        <v>0</v>
      </c>
      <c r="AY440" s="5">
        <v>0</v>
      </c>
      <c r="AZ440" s="5">
        <v>0</v>
      </c>
      <c r="BA440" s="5">
        <v>0</v>
      </c>
      <c r="BB440" s="5">
        <v>0</v>
      </c>
      <c r="BC440" s="5">
        <v>0</v>
      </c>
      <c r="BD440" s="5">
        <v>0</v>
      </c>
      <c r="BE440" s="5">
        <v>0</v>
      </c>
      <c r="BF440" s="5">
        <v>0</v>
      </c>
      <c r="BG440" s="5">
        <v>0</v>
      </c>
      <c r="BH440" s="5">
        <v>0</v>
      </c>
      <c r="BI440" s="5">
        <v>0</v>
      </c>
      <c r="BJ440" s="5">
        <v>0</v>
      </c>
      <c r="BK440" s="5">
        <v>0</v>
      </c>
      <c r="BL440" s="5">
        <v>0</v>
      </c>
      <c r="BM440" s="5">
        <v>0</v>
      </c>
      <c r="BN440" s="5">
        <v>0</v>
      </c>
      <c r="BO440" s="5">
        <v>0</v>
      </c>
      <c r="BP440" s="5">
        <v>0</v>
      </c>
      <c r="BQ440" s="5">
        <v>0</v>
      </c>
      <c r="BR440" s="5">
        <v>0</v>
      </c>
      <c r="BS440" s="5">
        <v>0</v>
      </c>
      <c r="BT440" s="5">
        <v>0</v>
      </c>
      <c r="BU440" s="5">
        <v>0</v>
      </c>
      <c r="BV440" s="5">
        <v>0</v>
      </c>
      <c r="BW440" s="5">
        <f>-BY361*$C$347/2</f>
        <v>-5.5088141025641038E-3</v>
      </c>
      <c r="BX440" s="5">
        <f>BY357-BY359/2</f>
        <v>0.17204687500000004</v>
      </c>
      <c r="BY440" s="5">
        <v>0</v>
      </c>
      <c r="BZ440" s="5">
        <f>-2*BY357-BY361*$C$347+$C$345*BY357*$E$351</f>
        <v>-0.34361874621765193</v>
      </c>
      <c r="CA440" s="5">
        <f>BY361*$C$347/2</f>
        <v>5.5088141025641038E-3</v>
      </c>
      <c r="CB440" s="5">
        <f>BY357+BY359/2</f>
        <v>0.16070312500000006</v>
      </c>
      <c r="CC440" s="5">
        <v>0</v>
      </c>
      <c r="CD440" s="5">
        <v>0</v>
      </c>
      <c r="CE440" s="5">
        <v>0</v>
      </c>
      <c r="CF440" s="5">
        <v>0</v>
      </c>
      <c r="CG440" s="5">
        <v>0</v>
      </c>
      <c r="CH440" s="5">
        <v>0</v>
      </c>
      <c r="CI440" s="5">
        <v>0</v>
      </c>
      <c r="CJ440" s="5">
        <v>0</v>
      </c>
    </row>
    <row r="441" spans="2:88" x14ac:dyDescent="0.25">
      <c r="B441" s="1" t="s">
        <v>179</v>
      </c>
      <c r="C441" s="5">
        <v>0</v>
      </c>
      <c r="D441" s="5">
        <v>0</v>
      </c>
      <c r="E441" s="5">
        <v>0</v>
      </c>
      <c r="F441" s="5">
        <v>0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5">
        <v>0</v>
      </c>
      <c r="AD441" s="5">
        <v>0</v>
      </c>
      <c r="AE441" s="5">
        <v>0</v>
      </c>
      <c r="AF441" s="5">
        <v>0</v>
      </c>
      <c r="AG441" s="5">
        <v>0</v>
      </c>
      <c r="AH441" s="5">
        <v>0</v>
      </c>
      <c r="AI441" s="5">
        <v>0</v>
      </c>
      <c r="AJ441" s="5">
        <v>0</v>
      </c>
      <c r="AK441" s="5">
        <v>0</v>
      </c>
      <c r="AL441" s="5">
        <v>0</v>
      </c>
      <c r="AM441" s="5">
        <v>0</v>
      </c>
      <c r="AN441" s="5">
        <v>0</v>
      </c>
      <c r="AO441" s="5">
        <v>0</v>
      </c>
      <c r="AP441" s="5">
        <v>0</v>
      </c>
      <c r="AQ441" s="5">
        <v>0</v>
      </c>
      <c r="AR441" s="5">
        <v>0</v>
      </c>
      <c r="AS441" s="5">
        <v>0</v>
      </c>
      <c r="AT441" s="5">
        <v>0</v>
      </c>
      <c r="AU441" s="5">
        <v>0</v>
      </c>
      <c r="AV441" s="5">
        <v>0</v>
      </c>
      <c r="AW441" s="5">
        <v>0</v>
      </c>
      <c r="AX441" s="5">
        <v>0</v>
      </c>
      <c r="AY441" s="5">
        <v>0</v>
      </c>
      <c r="AZ441" s="5">
        <v>0</v>
      </c>
      <c r="BA441" s="5">
        <v>0</v>
      </c>
      <c r="BB441" s="5">
        <v>0</v>
      </c>
      <c r="BC441" s="5">
        <v>0</v>
      </c>
      <c r="BD441" s="5">
        <v>0</v>
      </c>
      <c r="BE441" s="5">
        <v>0</v>
      </c>
      <c r="BF441" s="5">
        <v>0</v>
      </c>
      <c r="BG441" s="5">
        <v>0</v>
      </c>
      <c r="BH441" s="5">
        <v>0</v>
      </c>
      <c r="BI441" s="5">
        <v>0</v>
      </c>
      <c r="BJ441" s="5">
        <v>0</v>
      </c>
      <c r="BK441" s="5">
        <v>0</v>
      </c>
      <c r="BL441" s="5">
        <v>0</v>
      </c>
      <c r="BM441" s="5">
        <v>0</v>
      </c>
      <c r="BN441" s="5">
        <v>0</v>
      </c>
      <c r="BO441" s="5">
        <v>0</v>
      </c>
      <c r="BP441" s="5">
        <v>0</v>
      </c>
      <c r="BQ441" s="5">
        <v>0</v>
      </c>
      <c r="BR441" s="5">
        <v>0</v>
      </c>
      <c r="BS441" s="5">
        <v>0</v>
      </c>
      <c r="BT441" s="5">
        <v>0</v>
      </c>
      <c r="BU441" s="5">
        <v>0</v>
      </c>
      <c r="BV441" s="5">
        <v>0</v>
      </c>
      <c r="BW441" s="5">
        <v>0</v>
      </c>
      <c r="BX441" s="5">
        <v>0</v>
      </c>
      <c r="BY441" s="5">
        <f>-CA363*$C$347/2+CA361*$C$347</f>
        <v>1.0892427884615384E-2</v>
      </c>
      <c r="BZ441" s="5">
        <f>CA361*$C$347/2</f>
        <v>5.383613782051282E-3</v>
      </c>
      <c r="CA441" s="5">
        <f>-2*CA361*$C$347+CA361*$C$351</f>
        <v>-2.1504393494745866E-2</v>
      </c>
      <c r="CB441" s="5">
        <f>-CA363*$C$347</f>
        <v>2.5040064102564106E-4</v>
      </c>
      <c r="CC441" s="5">
        <f>CA363*$C$347/2+CA361*$C$347</f>
        <v>1.0642027243589744E-2</v>
      </c>
      <c r="CD441" s="5">
        <f>-CA361*$C$347/2</f>
        <v>-5.383613782051282E-3</v>
      </c>
      <c r="CE441" s="5">
        <v>0</v>
      </c>
      <c r="CF441" s="5">
        <v>0</v>
      </c>
      <c r="CG441" s="5">
        <v>0</v>
      </c>
      <c r="CH441" s="5">
        <v>0</v>
      </c>
      <c r="CI441" s="5">
        <v>0</v>
      </c>
      <c r="CJ441" s="5">
        <v>0</v>
      </c>
    </row>
    <row r="442" spans="2:88" x14ac:dyDescent="0.25">
      <c r="B442" s="1" t="s">
        <v>180</v>
      </c>
      <c r="C442" s="5">
        <v>0</v>
      </c>
      <c r="D442" s="5">
        <v>0</v>
      </c>
      <c r="E442" s="5">
        <v>0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5">
        <v>0</v>
      </c>
      <c r="AD442" s="5">
        <v>0</v>
      </c>
      <c r="AE442" s="5">
        <v>0</v>
      </c>
      <c r="AF442" s="5">
        <v>0</v>
      </c>
      <c r="AG442" s="5">
        <v>0</v>
      </c>
      <c r="AH442" s="5">
        <v>0</v>
      </c>
      <c r="AI442" s="5">
        <v>0</v>
      </c>
      <c r="AJ442" s="5">
        <v>0</v>
      </c>
      <c r="AK442" s="5">
        <v>0</v>
      </c>
      <c r="AL442" s="5">
        <v>0</v>
      </c>
      <c r="AM442" s="5">
        <v>0</v>
      </c>
      <c r="AN442" s="5">
        <v>0</v>
      </c>
      <c r="AO442" s="5">
        <v>0</v>
      </c>
      <c r="AP442" s="5">
        <v>0</v>
      </c>
      <c r="AQ442" s="5">
        <v>0</v>
      </c>
      <c r="AR442" s="5">
        <v>0</v>
      </c>
      <c r="AS442" s="5">
        <v>0</v>
      </c>
      <c r="AT442" s="5">
        <v>0</v>
      </c>
      <c r="AU442" s="5">
        <v>0</v>
      </c>
      <c r="AV442" s="5">
        <v>0</v>
      </c>
      <c r="AW442" s="5">
        <v>0</v>
      </c>
      <c r="AX442" s="5">
        <v>0</v>
      </c>
      <c r="AY442" s="5">
        <v>0</v>
      </c>
      <c r="AZ442" s="5">
        <v>0</v>
      </c>
      <c r="BA442" s="5">
        <v>0</v>
      </c>
      <c r="BB442" s="5">
        <v>0</v>
      </c>
      <c r="BC442" s="5">
        <v>0</v>
      </c>
      <c r="BD442" s="5">
        <v>0</v>
      </c>
      <c r="BE442" s="5">
        <v>0</v>
      </c>
      <c r="BF442" s="5">
        <v>0</v>
      </c>
      <c r="BG442" s="5">
        <v>0</v>
      </c>
      <c r="BH442" s="5">
        <v>0</v>
      </c>
      <c r="BI442" s="5">
        <v>0</v>
      </c>
      <c r="BJ442" s="5">
        <v>0</v>
      </c>
      <c r="BK442" s="5">
        <v>0</v>
      </c>
      <c r="BL442" s="5">
        <v>0</v>
      </c>
      <c r="BM442" s="5">
        <v>0</v>
      </c>
      <c r="BN442" s="5">
        <v>0</v>
      </c>
      <c r="BO442" s="5">
        <v>0</v>
      </c>
      <c r="BP442" s="5">
        <v>0</v>
      </c>
      <c r="BQ442" s="5">
        <v>0</v>
      </c>
      <c r="BR442" s="5">
        <v>0</v>
      </c>
      <c r="BS442" s="5">
        <v>0</v>
      </c>
      <c r="BT442" s="5">
        <v>0</v>
      </c>
      <c r="BU442" s="5">
        <v>0</v>
      </c>
      <c r="BV442" s="5">
        <v>0</v>
      </c>
      <c r="BW442" s="5">
        <v>0</v>
      </c>
      <c r="BX442" s="5">
        <v>0</v>
      </c>
      <c r="BY442" s="5">
        <f>-CA361*$C$347/2</f>
        <v>-5.383613782051282E-3</v>
      </c>
      <c r="BZ442" s="5">
        <f>CA357-CA359/2</f>
        <v>0.16070410156249998</v>
      </c>
      <c r="CA442" s="5">
        <v>0</v>
      </c>
      <c r="CB442" s="5">
        <f>-2*CA357-CA361*$C$347+$C$345*CA357*$E$351</f>
        <v>-0.32120248641343713</v>
      </c>
      <c r="CC442" s="5">
        <f>CA361*$C$347/2</f>
        <v>5.383613782051282E-3</v>
      </c>
      <c r="CD442" s="5">
        <f>CA357+CA359/2</f>
        <v>0.14987011718749998</v>
      </c>
      <c r="CE442" s="5">
        <v>0</v>
      </c>
      <c r="CF442" s="5">
        <v>0</v>
      </c>
      <c r="CG442" s="5">
        <v>0</v>
      </c>
      <c r="CH442" s="5">
        <v>0</v>
      </c>
      <c r="CI442" s="5">
        <v>0</v>
      </c>
      <c r="CJ442" s="5">
        <v>0</v>
      </c>
    </row>
    <row r="443" spans="2:88" x14ac:dyDescent="0.25">
      <c r="B443" s="1" t="s">
        <v>181</v>
      </c>
      <c r="C443" s="5">
        <v>0</v>
      </c>
      <c r="D443" s="5">
        <v>0</v>
      </c>
      <c r="E443" s="5">
        <v>0</v>
      </c>
      <c r="F443" s="5">
        <v>0</v>
      </c>
      <c r="G443" s="5">
        <v>0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5">
        <v>0</v>
      </c>
      <c r="AD443" s="5">
        <v>0</v>
      </c>
      <c r="AE443" s="5">
        <v>0</v>
      </c>
      <c r="AF443" s="5">
        <v>0</v>
      </c>
      <c r="AG443" s="5">
        <v>0</v>
      </c>
      <c r="AH443" s="5">
        <v>0</v>
      </c>
      <c r="AI443" s="5">
        <v>0</v>
      </c>
      <c r="AJ443" s="5">
        <v>0</v>
      </c>
      <c r="AK443" s="5">
        <v>0</v>
      </c>
      <c r="AL443" s="5">
        <v>0</v>
      </c>
      <c r="AM443" s="5">
        <v>0</v>
      </c>
      <c r="AN443" s="5">
        <v>0</v>
      </c>
      <c r="AO443" s="5">
        <v>0</v>
      </c>
      <c r="AP443" s="5">
        <v>0</v>
      </c>
      <c r="AQ443" s="5">
        <v>0</v>
      </c>
      <c r="AR443" s="5">
        <v>0</v>
      </c>
      <c r="AS443" s="5">
        <v>0</v>
      </c>
      <c r="AT443" s="5">
        <v>0</v>
      </c>
      <c r="AU443" s="5">
        <v>0</v>
      </c>
      <c r="AV443" s="5">
        <v>0</v>
      </c>
      <c r="AW443" s="5">
        <v>0</v>
      </c>
      <c r="AX443" s="5">
        <v>0</v>
      </c>
      <c r="AY443" s="5">
        <v>0</v>
      </c>
      <c r="AZ443" s="5">
        <v>0</v>
      </c>
      <c r="BA443" s="5">
        <v>0</v>
      </c>
      <c r="BB443" s="5">
        <v>0</v>
      </c>
      <c r="BC443" s="5">
        <v>0</v>
      </c>
      <c r="BD443" s="5">
        <v>0</v>
      </c>
      <c r="BE443" s="5">
        <v>0</v>
      </c>
      <c r="BF443" s="5">
        <v>0</v>
      </c>
      <c r="BG443" s="5">
        <v>0</v>
      </c>
      <c r="BH443" s="5">
        <v>0</v>
      </c>
      <c r="BI443" s="5">
        <v>0</v>
      </c>
      <c r="BJ443" s="5">
        <v>0</v>
      </c>
      <c r="BK443" s="5">
        <v>0</v>
      </c>
      <c r="BL443" s="5">
        <v>0</v>
      </c>
      <c r="BM443" s="5">
        <v>0</v>
      </c>
      <c r="BN443" s="5">
        <v>0</v>
      </c>
      <c r="BO443" s="5">
        <v>0</v>
      </c>
      <c r="BP443" s="5">
        <v>0</v>
      </c>
      <c r="BQ443" s="5">
        <v>0</v>
      </c>
      <c r="BR443" s="5">
        <v>0</v>
      </c>
      <c r="BS443" s="5">
        <v>0</v>
      </c>
      <c r="BT443" s="5">
        <v>0</v>
      </c>
      <c r="BU443" s="5">
        <v>0</v>
      </c>
      <c r="BV443" s="5">
        <v>0</v>
      </c>
      <c r="BW443" s="5">
        <v>0</v>
      </c>
      <c r="BX443" s="5">
        <v>0</v>
      </c>
      <c r="BY443" s="5">
        <v>0</v>
      </c>
      <c r="BZ443" s="5">
        <v>0</v>
      </c>
      <c r="CA443" s="5">
        <f>-CC363*$C$347/2+CC361*$C$347</f>
        <v>1.0642027243589744E-2</v>
      </c>
      <c r="CB443" s="5">
        <f>CC361*$C$347/2</f>
        <v>5.2584134615384619E-3</v>
      </c>
      <c r="CC443" s="5">
        <f>-2*CC361*$C$347+CC361*$C$351</f>
        <v>-2.1004291320449453E-2</v>
      </c>
      <c r="CD443" s="5">
        <f>-CC363*$C$347</f>
        <v>2.5040064102564106E-4</v>
      </c>
      <c r="CE443" s="5">
        <f>CC363*$C$347/2+CC361*$C$347</f>
        <v>1.0391626602564104E-2</v>
      </c>
      <c r="CF443" s="5">
        <f>-CC361*$C$347/2</f>
        <v>-5.2584134615384619E-3</v>
      </c>
      <c r="CG443" s="5">
        <v>0</v>
      </c>
      <c r="CH443" s="5">
        <v>0</v>
      </c>
      <c r="CI443" s="5">
        <v>0</v>
      </c>
      <c r="CJ443" s="5">
        <v>0</v>
      </c>
    </row>
    <row r="444" spans="2:88" x14ac:dyDescent="0.25">
      <c r="B444" s="1" t="s">
        <v>182</v>
      </c>
      <c r="C444" s="5">
        <v>0</v>
      </c>
      <c r="D444" s="5">
        <v>0</v>
      </c>
      <c r="E444" s="5">
        <v>0</v>
      </c>
      <c r="F444" s="5">
        <v>0</v>
      </c>
      <c r="G444" s="5">
        <v>0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5">
        <v>0</v>
      </c>
      <c r="AC444" s="5">
        <v>0</v>
      </c>
      <c r="AD444" s="5">
        <v>0</v>
      </c>
      <c r="AE444" s="5">
        <v>0</v>
      </c>
      <c r="AF444" s="5">
        <v>0</v>
      </c>
      <c r="AG444" s="5">
        <v>0</v>
      </c>
      <c r="AH444" s="5">
        <v>0</v>
      </c>
      <c r="AI444" s="5">
        <v>0</v>
      </c>
      <c r="AJ444" s="5">
        <v>0</v>
      </c>
      <c r="AK444" s="5">
        <v>0</v>
      </c>
      <c r="AL444" s="5">
        <v>0</v>
      </c>
      <c r="AM444" s="5">
        <v>0</v>
      </c>
      <c r="AN444" s="5">
        <v>0</v>
      </c>
      <c r="AO444" s="5">
        <v>0</v>
      </c>
      <c r="AP444" s="5">
        <v>0</v>
      </c>
      <c r="AQ444" s="5">
        <v>0</v>
      </c>
      <c r="AR444" s="5">
        <v>0</v>
      </c>
      <c r="AS444" s="5">
        <v>0</v>
      </c>
      <c r="AT444" s="5">
        <v>0</v>
      </c>
      <c r="AU444" s="5">
        <v>0</v>
      </c>
      <c r="AV444" s="5">
        <v>0</v>
      </c>
      <c r="AW444" s="5">
        <v>0</v>
      </c>
      <c r="AX444" s="5">
        <v>0</v>
      </c>
      <c r="AY444" s="5">
        <v>0</v>
      </c>
      <c r="AZ444" s="5">
        <v>0</v>
      </c>
      <c r="BA444" s="5">
        <v>0</v>
      </c>
      <c r="BB444" s="5">
        <v>0</v>
      </c>
      <c r="BC444" s="5">
        <v>0</v>
      </c>
      <c r="BD444" s="5">
        <v>0</v>
      </c>
      <c r="BE444" s="5">
        <v>0</v>
      </c>
      <c r="BF444" s="5">
        <v>0</v>
      </c>
      <c r="BG444" s="5">
        <v>0</v>
      </c>
      <c r="BH444" s="5">
        <v>0</v>
      </c>
      <c r="BI444" s="5">
        <v>0</v>
      </c>
      <c r="BJ444" s="5">
        <v>0</v>
      </c>
      <c r="BK444" s="5">
        <v>0</v>
      </c>
      <c r="BL444" s="5">
        <v>0</v>
      </c>
      <c r="BM444" s="5">
        <v>0</v>
      </c>
      <c r="BN444" s="5">
        <v>0</v>
      </c>
      <c r="BO444" s="5">
        <v>0</v>
      </c>
      <c r="BP444" s="5">
        <v>0</v>
      </c>
      <c r="BQ444" s="5">
        <v>0</v>
      </c>
      <c r="BR444" s="5">
        <v>0</v>
      </c>
      <c r="BS444" s="5">
        <v>0</v>
      </c>
      <c r="BT444" s="5">
        <v>0</v>
      </c>
      <c r="BU444" s="5">
        <v>0</v>
      </c>
      <c r="BV444" s="5">
        <v>0</v>
      </c>
      <c r="BW444" s="5">
        <v>0</v>
      </c>
      <c r="BX444" s="5">
        <v>0</v>
      </c>
      <c r="BY444" s="5">
        <v>0</v>
      </c>
      <c r="BZ444" s="5">
        <v>0</v>
      </c>
      <c r="CA444" s="5">
        <f>-CC361*$C$347/2</f>
        <v>-5.2584134615384619E-3</v>
      </c>
      <c r="CB444" s="5">
        <f>CC357-CC359/2</f>
        <v>0.14987109375000002</v>
      </c>
      <c r="CC444" s="5">
        <v>0</v>
      </c>
      <c r="CD444" s="5">
        <f>-2*CC357-CC361*$C$347+$C$345*CC357*$E$351</f>
        <v>-0.29979358818472057</v>
      </c>
      <c r="CE444" s="5">
        <f>CC361*$C$347/2</f>
        <v>5.2584134615384619E-3</v>
      </c>
      <c r="CF444" s="5">
        <f>CC357+CC359/2</f>
        <v>0.13953515625000001</v>
      </c>
      <c r="CG444" s="5">
        <v>0</v>
      </c>
      <c r="CH444" s="5">
        <v>0</v>
      </c>
      <c r="CI444" s="5">
        <v>0</v>
      </c>
      <c r="CJ444" s="5">
        <v>0</v>
      </c>
    </row>
    <row r="445" spans="2:88" x14ac:dyDescent="0.25">
      <c r="B445" s="1" t="s">
        <v>183</v>
      </c>
      <c r="C445" s="5">
        <v>0</v>
      </c>
      <c r="D445" s="5">
        <v>0</v>
      </c>
      <c r="E445" s="5">
        <v>0</v>
      </c>
      <c r="F445" s="5">
        <v>0</v>
      </c>
      <c r="G445" s="5">
        <v>0</v>
      </c>
      <c r="H445" s="5">
        <v>0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5">
        <v>0</v>
      </c>
      <c r="AD445" s="5">
        <v>0</v>
      </c>
      <c r="AE445" s="5">
        <v>0</v>
      </c>
      <c r="AF445" s="5">
        <v>0</v>
      </c>
      <c r="AG445" s="5">
        <v>0</v>
      </c>
      <c r="AH445" s="5">
        <v>0</v>
      </c>
      <c r="AI445" s="5">
        <v>0</v>
      </c>
      <c r="AJ445" s="5">
        <v>0</v>
      </c>
      <c r="AK445" s="5">
        <v>0</v>
      </c>
      <c r="AL445" s="5">
        <v>0</v>
      </c>
      <c r="AM445" s="5">
        <v>0</v>
      </c>
      <c r="AN445" s="5">
        <v>0</v>
      </c>
      <c r="AO445" s="5">
        <v>0</v>
      </c>
      <c r="AP445" s="5">
        <v>0</v>
      </c>
      <c r="AQ445" s="5">
        <v>0</v>
      </c>
      <c r="AR445" s="5">
        <v>0</v>
      </c>
      <c r="AS445" s="5">
        <v>0</v>
      </c>
      <c r="AT445" s="5">
        <v>0</v>
      </c>
      <c r="AU445" s="5">
        <v>0</v>
      </c>
      <c r="AV445" s="5">
        <v>0</v>
      </c>
      <c r="AW445" s="5">
        <v>0</v>
      </c>
      <c r="AX445" s="5">
        <v>0</v>
      </c>
      <c r="AY445" s="5">
        <v>0</v>
      </c>
      <c r="AZ445" s="5">
        <v>0</v>
      </c>
      <c r="BA445" s="5">
        <v>0</v>
      </c>
      <c r="BB445" s="5">
        <v>0</v>
      </c>
      <c r="BC445" s="5">
        <v>0</v>
      </c>
      <c r="BD445" s="5">
        <v>0</v>
      </c>
      <c r="BE445" s="5">
        <v>0</v>
      </c>
      <c r="BF445" s="5">
        <v>0</v>
      </c>
      <c r="BG445" s="5">
        <v>0</v>
      </c>
      <c r="BH445" s="5">
        <v>0</v>
      </c>
      <c r="BI445" s="5">
        <v>0</v>
      </c>
      <c r="BJ445" s="5">
        <v>0</v>
      </c>
      <c r="BK445" s="5">
        <v>0</v>
      </c>
      <c r="BL445" s="5">
        <v>0</v>
      </c>
      <c r="BM445" s="5">
        <v>0</v>
      </c>
      <c r="BN445" s="5">
        <v>0</v>
      </c>
      <c r="BO445" s="5">
        <v>0</v>
      </c>
      <c r="BP445" s="5">
        <v>0</v>
      </c>
      <c r="BQ445" s="5">
        <v>0</v>
      </c>
      <c r="BR445" s="5">
        <v>0</v>
      </c>
      <c r="BS445" s="5">
        <v>0</v>
      </c>
      <c r="BT445" s="5">
        <v>0</v>
      </c>
      <c r="BU445" s="5">
        <v>0</v>
      </c>
      <c r="BV445" s="5">
        <v>0</v>
      </c>
      <c r="BW445" s="5">
        <v>0</v>
      </c>
      <c r="BX445" s="5">
        <v>0</v>
      </c>
      <c r="BY445" s="5">
        <v>0</v>
      </c>
      <c r="BZ445" s="5">
        <v>0</v>
      </c>
      <c r="CA445" s="5">
        <v>0</v>
      </c>
      <c r="CB445" s="5">
        <v>0</v>
      </c>
      <c r="CC445" s="5">
        <f>-CE363*$C$347/2+CE361*$C$347</f>
        <v>1.0391626602564102E-2</v>
      </c>
      <c r="CD445" s="5">
        <f>CE361*$C$347/2</f>
        <v>5.133213141025641E-3</v>
      </c>
      <c r="CE445" s="5">
        <f>-2*CE361*$C$347+CE361*$C$351</f>
        <v>-2.0504189146153037E-2</v>
      </c>
      <c r="CF445" s="5">
        <f>-CE363*$C$347</f>
        <v>2.5040064102564106E-4</v>
      </c>
      <c r="CG445" s="5">
        <f>CE363*$C$347/2+CE361*$C$347</f>
        <v>1.0141225961538462E-2</v>
      </c>
      <c r="CH445" s="5">
        <f>-CE361*$C$347/2</f>
        <v>-5.133213141025641E-3</v>
      </c>
      <c r="CI445" s="5">
        <v>0</v>
      </c>
      <c r="CJ445" s="5">
        <v>0</v>
      </c>
    </row>
    <row r="446" spans="2:88" x14ac:dyDescent="0.25">
      <c r="B446" s="1" t="s">
        <v>184</v>
      </c>
      <c r="C446" s="5">
        <v>0</v>
      </c>
      <c r="D446" s="5">
        <v>0</v>
      </c>
      <c r="E446" s="5">
        <v>0</v>
      </c>
      <c r="F446" s="5">
        <v>0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5">
        <v>0</v>
      </c>
      <c r="AD446" s="5">
        <v>0</v>
      </c>
      <c r="AE446" s="5">
        <v>0</v>
      </c>
      <c r="AF446" s="5">
        <v>0</v>
      </c>
      <c r="AG446" s="5">
        <v>0</v>
      </c>
      <c r="AH446" s="5">
        <v>0</v>
      </c>
      <c r="AI446" s="5">
        <v>0</v>
      </c>
      <c r="AJ446" s="5">
        <v>0</v>
      </c>
      <c r="AK446" s="5">
        <v>0</v>
      </c>
      <c r="AL446" s="5">
        <v>0</v>
      </c>
      <c r="AM446" s="5">
        <v>0</v>
      </c>
      <c r="AN446" s="5">
        <v>0</v>
      </c>
      <c r="AO446" s="5">
        <v>0</v>
      </c>
      <c r="AP446" s="5">
        <v>0</v>
      </c>
      <c r="AQ446" s="5">
        <v>0</v>
      </c>
      <c r="AR446" s="5">
        <v>0</v>
      </c>
      <c r="AS446" s="5">
        <v>0</v>
      </c>
      <c r="AT446" s="5">
        <v>0</v>
      </c>
      <c r="AU446" s="5">
        <v>0</v>
      </c>
      <c r="AV446" s="5">
        <v>0</v>
      </c>
      <c r="AW446" s="5">
        <v>0</v>
      </c>
      <c r="AX446" s="5">
        <v>0</v>
      </c>
      <c r="AY446" s="5">
        <v>0</v>
      </c>
      <c r="AZ446" s="5">
        <v>0</v>
      </c>
      <c r="BA446" s="5">
        <v>0</v>
      </c>
      <c r="BB446" s="5">
        <v>0</v>
      </c>
      <c r="BC446" s="5">
        <v>0</v>
      </c>
      <c r="BD446" s="5">
        <v>0</v>
      </c>
      <c r="BE446" s="5">
        <v>0</v>
      </c>
      <c r="BF446" s="5">
        <v>0</v>
      </c>
      <c r="BG446" s="5">
        <v>0</v>
      </c>
      <c r="BH446" s="5">
        <v>0</v>
      </c>
      <c r="BI446" s="5">
        <v>0</v>
      </c>
      <c r="BJ446" s="5">
        <v>0</v>
      </c>
      <c r="BK446" s="5">
        <v>0</v>
      </c>
      <c r="BL446" s="5">
        <v>0</v>
      </c>
      <c r="BM446" s="5">
        <v>0</v>
      </c>
      <c r="BN446" s="5">
        <v>0</v>
      </c>
      <c r="BO446" s="5">
        <v>0</v>
      </c>
      <c r="BP446" s="5">
        <v>0</v>
      </c>
      <c r="BQ446" s="5">
        <v>0</v>
      </c>
      <c r="BR446" s="5">
        <v>0</v>
      </c>
      <c r="BS446" s="5">
        <v>0</v>
      </c>
      <c r="BT446" s="5">
        <v>0</v>
      </c>
      <c r="BU446" s="5">
        <v>0</v>
      </c>
      <c r="BV446" s="5">
        <v>0</v>
      </c>
      <c r="BW446" s="5">
        <v>0</v>
      </c>
      <c r="BX446" s="5">
        <v>0</v>
      </c>
      <c r="BY446" s="5">
        <v>0</v>
      </c>
      <c r="BZ446" s="5">
        <v>0</v>
      </c>
      <c r="CA446" s="5">
        <v>0</v>
      </c>
      <c r="CB446" s="5">
        <v>0</v>
      </c>
      <c r="CC446" s="5">
        <f>-CE361*$C$347/2</f>
        <v>-5.133213141025641E-3</v>
      </c>
      <c r="CD446" s="5">
        <f>CE357-CE359/2</f>
        <v>0.13953613281249999</v>
      </c>
      <c r="CE446" s="5">
        <v>0</v>
      </c>
      <c r="CF446" s="5">
        <f>-2*CE357-CE361*$C$347+$C$345*CE357*$E$351</f>
        <v>-0.27936862451811834</v>
      </c>
      <c r="CG446" s="5">
        <f>CE361*$C$347/2</f>
        <v>5.133213141025641E-3</v>
      </c>
      <c r="CH446" s="5">
        <f>CE357+CE359/2</f>
        <v>0.12968652343749998</v>
      </c>
      <c r="CI446" s="5">
        <v>0</v>
      </c>
      <c r="CJ446" s="5">
        <v>0</v>
      </c>
    </row>
    <row r="447" spans="2:88" x14ac:dyDescent="0.25">
      <c r="B447" s="1" t="s">
        <v>185</v>
      </c>
      <c r="C447" s="5">
        <v>0</v>
      </c>
      <c r="D447" s="5">
        <v>0</v>
      </c>
      <c r="E447" s="5">
        <v>0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5">
        <v>0</v>
      </c>
      <c r="AD447" s="5">
        <v>0</v>
      </c>
      <c r="AE447" s="5">
        <v>0</v>
      </c>
      <c r="AF447" s="5">
        <v>0</v>
      </c>
      <c r="AG447" s="5">
        <v>0</v>
      </c>
      <c r="AH447" s="5">
        <v>0</v>
      </c>
      <c r="AI447" s="5">
        <v>0</v>
      </c>
      <c r="AJ447" s="5">
        <v>0</v>
      </c>
      <c r="AK447" s="5">
        <v>0</v>
      </c>
      <c r="AL447" s="5">
        <v>0</v>
      </c>
      <c r="AM447" s="5">
        <v>0</v>
      </c>
      <c r="AN447" s="5">
        <v>0</v>
      </c>
      <c r="AO447" s="5">
        <v>0</v>
      </c>
      <c r="AP447" s="5">
        <v>0</v>
      </c>
      <c r="AQ447" s="5">
        <v>0</v>
      </c>
      <c r="AR447" s="5">
        <v>0</v>
      </c>
      <c r="AS447" s="5">
        <v>0</v>
      </c>
      <c r="AT447" s="5">
        <v>0</v>
      </c>
      <c r="AU447" s="5">
        <v>0</v>
      </c>
      <c r="AV447" s="5">
        <v>0</v>
      </c>
      <c r="AW447" s="5">
        <v>0</v>
      </c>
      <c r="AX447" s="5">
        <v>0</v>
      </c>
      <c r="AY447" s="5">
        <v>0</v>
      </c>
      <c r="AZ447" s="5">
        <v>0</v>
      </c>
      <c r="BA447" s="5">
        <v>0</v>
      </c>
      <c r="BB447" s="5">
        <v>0</v>
      </c>
      <c r="BC447" s="5">
        <v>0</v>
      </c>
      <c r="BD447" s="5">
        <v>0</v>
      </c>
      <c r="BE447" s="5">
        <v>0</v>
      </c>
      <c r="BF447" s="5">
        <v>0</v>
      </c>
      <c r="BG447" s="5">
        <v>0</v>
      </c>
      <c r="BH447" s="5">
        <v>0</v>
      </c>
      <c r="BI447" s="5">
        <v>0</v>
      </c>
      <c r="BJ447" s="5">
        <v>0</v>
      </c>
      <c r="BK447" s="5">
        <v>0</v>
      </c>
      <c r="BL447" s="5">
        <v>0</v>
      </c>
      <c r="BM447" s="5">
        <v>0</v>
      </c>
      <c r="BN447" s="5">
        <v>0</v>
      </c>
      <c r="BO447" s="5">
        <v>0</v>
      </c>
      <c r="BP447" s="5">
        <v>0</v>
      </c>
      <c r="BQ447" s="5">
        <v>0</v>
      </c>
      <c r="BR447" s="5">
        <v>0</v>
      </c>
      <c r="BS447" s="5">
        <v>0</v>
      </c>
      <c r="BT447" s="5">
        <v>0</v>
      </c>
      <c r="BU447" s="5">
        <v>0</v>
      </c>
      <c r="BV447" s="5">
        <v>0</v>
      </c>
      <c r="BW447" s="5">
        <v>0</v>
      </c>
      <c r="BX447" s="5">
        <v>0</v>
      </c>
      <c r="BY447" s="5">
        <v>0</v>
      </c>
      <c r="BZ447" s="5">
        <v>0</v>
      </c>
      <c r="CA447" s="5">
        <v>0</v>
      </c>
      <c r="CB447" s="5">
        <v>0</v>
      </c>
      <c r="CC447" s="5">
        <v>0</v>
      </c>
      <c r="CD447" s="5">
        <v>0</v>
      </c>
      <c r="CE447" s="5">
        <f>-CG363*$C$347/2+CG361*$C$347</f>
        <v>1.0141225961538462E-2</v>
      </c>
      <c r="CF447" s="5">
        <f>CG361*$C$347/2</f>
        <v>5.0080128205128209E-3</v>
      </c>
      <c r="CG447" s="5">
        <f>-2*CG361*$C$347+CG361*$C$351</f>
        <v>-2.0004086971856624E-2</v>
      </c>
      <c r="CH447" s="5">
        <f>-CG363*$C$347</f>
        <v>2.5040064102564106E-4</v>
      </c>
      <c r="CI447" s="5">
        <f>CG363*$C$347/2+CG361*$C$347</f>
        <v>9.8908253205128218E-3</v>
      </c>
      <c r="CJ447" s="5">
        <f>-CG361*$C$347/2</f>
        <v>-5.0080128205128209E-3</v>
      </c>
    </row>
    <row r="448" spans="2:88" x14ac:dyDescent="0.25">
      <c r="B448" s="1" t="s">
        <v>186</v>
      </c>
      <c r="C448" s="5">
        <v>0</v>
      </c>
      <c r="D448" s="5">
        <v>0</v>
      </c>
      <c r="E448" s="5">
        <v>0</v>
      </c>
      <c r="F448" s="5">
        <v>0</v>
      </c>
      <c r="G448" s="5">
        <v>0</v>
      </c>
      <c r="H448" s="5">
        <v>0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5">
        <v>0</v>
      </c>
      <c r="AD448" s="5">
        <v>0</v>
      </c>
      <c r="AE448" s="5">
        <v>0</v>
      </c>
      <c r="AF448" s="5">
        <v>0</v>
      </c>
      <c r="AG448" s="5">
        <v>0</v>
      </c>
      <c r="AH448" s="5">
        <v>0</v>
      </c>
      <c r="AI448" s="5">
        <v>0</v>
      </c>
      <c r="AJ448" s="5">
        <v>0</v>
      </c>
      <c r="AK448" s="5">
        <v>0</v>
      </c>
      <c r="AL448" s="5">
        <v>0</v>
      </c>
      <c r="AM448" s="5">
        <v>0</v>
      </c>
      <c r="AN448" s="5">
        <v>0</v>
      </c>
      <c r="AO448" s="5">
        <v>0</v>
      </c>
      <c r="AP448" s="5">
        <v>0</v>
      </c>
      <c r="AQ448" s="5">
        <v>0</v>
      </c>
      <c r="AR448" s="5">
        <v>0</v>
      </c>
      <c r="AS448" s="5">
        <v>0</v>
      </c>
      <c r="AT448" s="5">
        <v>0</v>
      </c>
      <c r="AU448" s="5">
        <v>0</v>
      </c>
      <c r="AV448" s="5">
        <v>0</v>
      </c>
      <c r="AW448" s="5">
        <v>0</v>
      </c>
      <c r="AX448" s="5">
        <v>0</v>
      </c>
      <c r="AY448" s="5">
        <v>0</v>
      </c>
      <c r="AZ448" s="5">
        <v>0</v>
      </c>
      <c r="BA448" s="5">
        <v>0</v>
      </c>
      <c r="BB448" s="5">
        <v>0</v>
      </c>
      <c r="BC448" s="5">
        <v>0</v>
      </c>
      <c r="BD448" s="5">
        <v>0</v>
      </c>
      <c r="BE448" s="5">
        <v>0</v>
      </c>
      <c r="BF448" s="5">
        <v>0</v>
      </c>
      <c r="BG448" s="5">
        <v>0</v>
      </c>
      <c r="BH448" s="5">
        <v>0</v>
      </c>
      <c r="BI448" s="5">
        <v>0</v>
      </c>
      <c r="BJ448" s="5">
        <v>0</v>
      </c>
      <c r="BK448" s="5">
        <v>0</v>
      </c>
      <c r="BL448" s="5">
        <v>0</v>
      </c>
      <c r="BM448" s="5">
        <v>0</v>
      </c>
      <c r="BN448" s="5">
        <v>0</v>
      </c>
      <c r="BO448" s="5">
        <v>0</v>
      </c>
      <c r="BP448" s="5">
        <v>0</v>
      </c>
      <c r="BQ448" s="5">
        <v>0</v>
      </c>
      <c r="BR448" s="5">
        <v>0</v>
      </c>
      <c r="BS448" s="5">
        <v>0</v>
      </c>
      <c r="BT448" s="5">
        <v>0</v>
      </c>
      <c r="BU448" s="5">
        <v>0</v>
      </c>
      <c r="BV448" s="5">
        <v>0</v>
      </c>
      <c r="BW448" s="5">
        <v>0</v>
      </c>
      <c r="BX448" s="5">
        <v>0</v>
      </c>
      <c r="BY448" s="5">
        <v>0</v>
      </c>
      <c r="BZ448" s="5">
        <v>0</v>
      </c>
      <c r="CA448" s="5">
        <v>0</v>
      </c>
      <c r="CB448" s="5">
        <v>0</v>
      </c>
      <c r="CC448" s="5">
        <v>0</v>
      </c>
      <c r="CD448" s="5">
        <v>0</v>
      </c>
      <c r="CE448" s="5">
        <f>-CG361*$C$347/2</f>
        <v>-5.0080128205128209E-3</v>
      </c>
      <c r="CF448" s="5">
        <f>CG357-CG359/2</f>
        <v>0.12968750000000001</v>
      </c>
      <c r="CG448" s="5">
        <v>0</v>
      </c>
      <c r="CH448" s="5">
        <f>-2*CG357-CG361*$C$347+$C$345*CG357*$E$351</f>
        <v>-0.25990416840024699</v>
      </c>
      <c r="CI448" s="5">
        <f>CG361*$C$347/2</f>
        <v>5.0080128205128209E-3</v>
      </c>
      <c r="CJ448" s="5">
        <f>CG357+CG359/2</f>
        <v>0.1203125</v>
      </c>
    </row>
    <row r="449" spans="2:88" x14ac:dyDescent="0.25">
      <c r="B449" s="1" t="s">
        <v>15</v>
      </c>
      <c r="C449" s="5">
        <v>0</v>
      </c>
      <c r="D449" s="5">
        <v>0</v>
      </c>
      <c r="E449" s="5">
        <v>1</v>
      </c>
      <c r="F449" s="5">
        <v>0</v>
      </c>
      <c r="G449" s="5">
        <v>0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5">
        <v>0</v>
      </c>
      <c r="AD449" s="5">
        <v>0</v>
      </c>
      <c r="AE449" s="5">
        <v>0</v>
      </c>
      <c r="AF449" s="5">
        <v>0</v>
      </c>
      <c r="AG449" s="5">
        <v>0</v>
      </c>
      <c r="AH449" s="5">
        <v>0</v>
      </c>
      <c r="AI449" s="5">
        <v>0</v>
      </c>
      <c r="AJ449" s="5">
        <v>0</v>
      </c>
      <c r="AK449" s="5">
        <v>0</v>
      </c>
      <c r="AL449" s="5">
        <v>0</v>
      </c>
      <c r="AM449" s="5">
        <v>0</v>
      </c>
      <c r="AN449" s="5">
        <v>0</v>
      </c>
      <c r="AO449" s="5">
        <v>0</v>
      </c>
      <c r="AP449" s="5">
        <v>0</v>
      </c>
      <c r="AQ449" s="5">
        <v>0</v>
      </c>
      <c r="AR449" s="5">
        <v>0</v>
      </c>
      <c r="AS449" s="5">
        <v>0</v>
      </c>
      <c r="AT449" s="5">
        <v>0</v>
      </c>
      <c r="AU449" s="5">
        <v>0</v>
      </c>
      <c r="AV449" s="5">
        <v>0</v>
      </c>
      <c r="AW449" s="5">
        <v>0</v>
      </c>
      <c r="AX449" s="5">
        <v>0</v>
      </c>
      <c r="AY449" s="5">
        <v>0</v>
      </c>
      <c r="AZ449" s="5">
        <v>0</v>
      </c>
      <c r="BA449" s="5">
        <v>0</v>
      </c>
      <c r="BB449" s="5">
        <v>0</v>
      </c>
      <c r="BC449" s="5">
        <v>0</v>
      </c>
      <c r="BD449" s="5">
        <v>0</v>
      </c>
      <c r="BE449" s="5">
        <v>0</v>
      </c>
      <c r="BF449" s="5">
        <v>0</v>
      </c>
      <c r="BG449" s="5">
        <v>0</v>
      </c>
      <c r="BH449" s="5">
        <v>0</v>
      </c>
      <c r="BI449" s="5">
        <v>0</v>
      </c>
      <c r="BJ449" s="5">
        <v>0</v>
      </c>
      <c r="BK449" s="5">
        <v>0</v>
      </c>
      <c r="BL449" s="5">
        <v>0</v>
      </c>
      <c r="BM449" s="5">
        <v>0</v>
      </c>
      <c r="BN449" s="5">
        <v>0</v>
      </c>
      <c r="BO449" s="5">
        <v>0</v>
      </c>
      <c r="BP449" s="5">
        <v>0</v>
      </c>
      <c r="BQ449" s="5">
        <v>0</v>
      </c>
      <c r="BR449" s="5">
        <v>0</v>
      </c>
      <c r="BS449" s="5">
        <v>0</v>
      </c>
      <c r="BT449" s="5">
        <v>0</v>
      </c>
      <c r="BU449" s="5">
        <v>0</v>
      </c>
      <c r="BV449" s="5">
        <v>0</v>
      </c>
      <c r="BW449" s="5">
        <v>0</v>
      </c>
      <c r="BX449" s="5">
        <v>0</v>
      </c>
      <c r="BY449" s="5">
        <v>0</v>
      </c>
      <c r="BZ449" s="5">
        <v>0</v>
      </c>
      <c r="CA449" s="5">
        <v>0</v>
      </c>
      <c r="CB449" s="5">
        <v>0</v>
      </c>
      <c r="CC449" s="5">
        <v>0</v>
      </c>
      <c r="CD449" s="5">
        <v>0</v>
      </c>
      <c r="CE449" s="5">
        <v>0</v>
      </c>
      <c r="CF449" s="5">
        <v>0</v>
      </c>
      <c r="CG449" s="5">
        <v>0</v>
      </c>
      <c r="CH449" s="5">
        <v>0</v>
      </c>
      <c r="CI449" s="5">
        <v>0</v>
      </c>
      <c r="CJ449" s="5">
        <v>0</v>
      </c>
    </row>
    <row r="450" spans="2:88" x14ac:dyDescent="0.25">
      <c r="B450" s="1" t="s">
        <v>16</v>
      </c>
      <c r="C450" s="5">
        <v>0</v>
      </c>
      <c r="D450" s="5">
        <v>0</v>
      </c>
      <c r="E450" s="5">
        <v>0</v>
      </c>
      <c r="F450" s="5">
        <v>1</v>
      </c>
      <c r="G450" s="5">
        <v>0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5">
        <v>0</v>
      </c>
      <c r="AD450" s="5">
        <v>0</v>
      </c>
      <c r="AE450" s="5">
        <v>0</v>
      </c>
      <c r="AF450" s="5">
        <v>0</v>
      </c>
      <c r="AG450" s="5">
        <v>0</v>
      </c>
      <c r="AH450" s="5">
        <v>0</v>
      </c>
      <c r="AI450" s="5">
        <v>0</v>
      </c>
      <c r="AJ450" s="5">
        <v>0</v>
      </c>
      <c r="AK450" s="5">
        <v>0</v>
      </c>
      <c r="AL450" s="5">
        <v>0</v>
      </c>
      <c r="AM450" s="5">
        <v>0</v>
      </c>
      <c r="AN450" s="5">
        <v>0</v>
      </c>
      <c r="AO450" s="5">
        <v>0</v>
      </c>
      <c r="AP450" s="5">
        <v>0</v>
      </c>
      <c r="AQ450" s="5">
        <v>0</v>
      </c>
      <c r="AR450" s="5">
        <v>0</v>
      </c>
      <c r="AS450" s="5">
        <v>0</v>
      </c>
      <c r="AT450" s="5">
        <v>0</v>
      </c>
      <c r="AU450" s="5">
        <v>0</v>
      </c>
      <c r="AV450" s="5">
        <v>0</v>
      </c>
      <c r="AW450" s="5">
        <v>0</v>
      </c>
      <c r="AX450" s="5">
        <v>0</v>
      </c>
      <c r="AY450" s="5">
        <v>0</v>
      </c>
      <c r="AZ450" s="5">
        <v>0</v>
      </c>
      <c r="BA450" s="5">
        <v>0</v>
      </c>
      <c r="BB450" s="5">
        <v>0</v>
      </c>
      <c r="BC450" s="5">
        <v>0</v>
      </c>
      <c r="BD450" s="5">
        <v>0</v>
      </c>
      <c r="BE450" s="5">
        <v>0</v>
      </c>
      <c r="BF450" s="5">
        <v>0</v>
      </c>
      <c r="BG450" s="5">
        <v>0</v>
      </c>
      <c r="BH450" s="5">
        <v>0</v>
      </c>
      <c r="BI450" s="5">
        <v>0</v>
      </c>
      <c r="BJ450" s="5">
        <v>0</v>
      </c>
      <c r="BK450" s="5">
        <v>0</v>
      </c>
      <c r="BL450" s="5">
        <v>0</v>
      </c>
      <c r="BM450" s="5">
        <v>0</v>
      </c>
      <c r="BN450" s="5">
        <v>0</v>
      </c>
      <c r="BO450" s="5">
        <v>0</v>
      </c>
      <c r="BP450" s="5">
        <v>0</v>
      </c>
      <c r="BQ450" s="5">
        <v>0</v>
      </c>
      <c r="BR450" s="5">
        <v>0</v>
      </c>
      <c r="BS450" s="5">
        <v>0</v>
      </c>
      <c r="BT450" s="5">
        <v>0</v>
      </c>
      <c r="BU450" s="5">
        <v>0</v>
      </c>
      <c r="BV450" s="5">
        <v>0</v>
      </c>
      <c r="BW450" s="5">
        <v>0</v>
      </c>
      <c r="BX450" s="5">
        <v>0</v>
      </c>
      <c r="BY450" s="5">
        <v>0</v>
      </c>
      <c r="BZ450" s="5">
        <v>0</v>
      </c>
      <c r="CA450" s="5">
        <v>0</v>
      </c>
      <c r="CB450" s="5">
        <v>0</v>
      </c>
      <c r="CC450" s="5">
        <v>0</v>
      </c>
      <c r="CD450" s="5">
        <v>0</v>
      </c>
      <c r="CE450" s="5">
        <v>0</v>
      </c>
      <c r="CF450" s="5">
        <v>0</v>
      </c>
      <c r="CG450" s="5">
        <v>0</v>
      </c>
      <c r="CH450" s="5">
        <v>0</v>
      </c>
      <c r="CI450" s="5">
        <v>0</v>
      </c>
      <c r="CJ450" s="5">
        <v>0</v>
      </c>
    </row>
    <row r="451" spans="2:88" x14ac:dyDescent="0.25">
      <c r="B451" s="1" t="s">
        <v>187</v>
      </c>
      <c r="C451" s="5">
        <v>0</v>
      </c>
      <c r="D451" s="5">
        <v>0</v>
      </c>
      <c r="E451" s="5">
        <v>0</v>
      </c>
      <c r="F451" s="5">
        <v>0</v>
      </c>
      <c r="G451" s="5">
        <v>0</v>
      </c>
      <c r="H451" s="5">
        <v>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5">
        <v>0</v>
      </c>
      <c r="AC451" s="5">
        <v>0</v>
      </c>
      <c r="AD451" s="5">
        <v>0</v>
      </c>
      <c r="AE451" s="5">
        <v>0</v>
      </c>
      <c r="AF451" s="5">
        <v>0</v>
      </c>
      <c r="AG451" s="5">
        <v>0</v>
      </c>
      <c r="AH451" s="5">
        <v>0</v>
      </c>
      <c r="AI451" s="5">
        <v>0</v>
      </c>
      <c r="AJ451" s="5">
        <v>0</v>
      </c>
      <c r="AK451" s="5">
        <v>0</v>
      </c>
      <c r="AL451" s="5">
        <v>0</v>
      </c>
      <c r="AM451" s="5">
        <v>0</v>
      </c>
      <c r="AN451" s="5">
        <v>0</v>
      </c>
      <c r="AO451" s="5">
        <v>0</v>
      </c>
      <c r="AP451" s="5">
        <v>0</v>
      </c>
      <c r="AQ451" s="5">
        <v>0</v>
      </c>
      <c r="AR451" s="5">
        <v>0</v>
      </c>
      <c r="AS451" s="5">
        <v>0</v>
      </c>
      <c r="AT451" s="5">
        <v>0</v>
      </c>
      <c r="AU451" s="5">
        <v>0</v>
      </c>
      <c r="AV451" s="5">
        <v>0</v>
      </c>
      <c r="AW451" s="5">
        <v>0</v>
      </c>
      <c r="AX451" s="5">
        <v>0</v>
      </c>
      <c r="AY451" s="5">
        <v>0</v>
      </c>
      <c r="AZ451" s="5">
        <v>0</v>
      </c>
      <c r="BA451" s="5">
        <v>0</v>
      </c>
      <c r="BB451" s="5">
        <v>0</v>
      </c>
      <c r="BC451" s="5">
        <v>0</v>
      </c>
      <c r="BD451" s="5">
        <v>0</v>
      </c>
      <c r="BE451" s="5">
        <v>0</v>
      </c>
      <c r="BF451" s="5">
        <v>0</v>
      </c>
      <c r="BG451" s="5">
        <v>0</v>
      </c>
      <c r="BH451" s="5">
        <v>0</v>
      </c>
      <c r="BI451" s="5">
        <v>0</v>
      </c>
      <c r="BJ451" s="5">
        <v>0</v>
      </c>
      <c r="BK451" s="5">
        <v>0</v>
      </c>
      <c r="BL451" s="5">
        <v>0</v>
      </c>
      <c r="BM451" s="5">
        <v>0</v>
      </c>
      <c r="BN451" s="5">
        <v>0</v>
      </c>
      <c r="BO451" s="5">
        <v>0</v>
      </c>
      <c r="BP451" s="5">
        <v>0</v>
      </c>
      <c r="BQ451" s="5">
        <v>0</v>
      </c>
      <c r="BR451" s="5">
        <v>0</v>
      </c>
      <c r="BS451" s="5">
        <v>0</v>
      </c>
      <c r="BT451" s="5">
        <v>0</v>
      </c>
      <c r="BU451" s="5">
        <v>0</v>
      </c>
      <c r="BV451" s="5">
        <v>0</v>
      </c>
      <c r="BW451" s="5">
        <v>0</v>
      </c>
      <c r="BX451" s="5">
        <v>0</v>
      </c>
      <c r="BY451" s="5">
        <v>0</v>
      </c>
      <c r="BZ451" s="5">
        <v>0</v>
      </c>
      <c r="CA451" s="5">
        <v>0</v>
      </c>
      <c r="CB451" s="5">
        <v>0</v>
      </c>
      <c r="CC451" s="5">
        <v>0</v>
      </c>
      <c r="CD451" s="5">
        <v>0</v>
      </c>
      <c r="CE451" s="5">
        <v>0</v>
      </c>
      <c r="CF451" s="5">
        <v>0</v>
      </c>
      <c r="CG451" s="5">
        <v>1</v>
      </c>
      <c r="CH451" s="5">
        <v>0</v>
      </c>
      <c r="CI451" s="5">
        <v>0</v>
      </c>
      <c r="CJ451" s="5">
        <v>0</v>
      </c>
    </row>
    <row r="452" spans="2:88" x14ac:dyDescent="0.25">
      <c r="B452" s="1" t="s">
        <v>188</v>
      </c>
      <c r="C452" s="5">
        <v>0</v>
      </c>
      <c r="D452" s="5">
        <v>0</v>
      </c>
      <c r="E452" s="5">
        <v>0</v>
      </c>
      <c r="F452" s="5">
        <v>0</v>
      </c>
      <c r="G452" s="5">
        <v>0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5">
        <v>0</v>
      </c>
      <c r="AD452" s="5">
        <v>0</v>
      </c>
      <c r="AE452" s="5">
        <v>0</v>
      </c>
      <c r="AF452" s="5">
        <v>0</v>
      </c>
      <c r="AG452" s="5">
        <v>0</v>
      </c>
      <c r="AH452" s="5">
        <v>0</v>
      </c>
      <c r="AI452" s="5">
        <v>0</v>
      </c>
      <c r="AJ452" s="5">
        <v>0</v>
      </c>
      <c r="AK452" s="5">
        <v>0</v>
      </c>
      <c r="AL452" s="5">
        <v>0</v>
      </c>
      <c r="AM452" s="5">
        <v>0</v>
      </c>
      <c r="AN452" s="5">
        <v>0</v>
      </c>
      <c r="AO452" s="5">
        <v>0</v>
      </c>
      <c r="AP452" s="5">
        <v>0</v>
      </c>
      <c r="AQ452" s="5">
        <v>0</v>
      </c>
      <c r="AR452" s="5">
        <v>0</v>
      </c>
      <c r="AS452" s="5">
        <v>0</v>
      </c>
      <c r="AT452" s="5">
        <v>0</v>
      </c>
      <c r="AU452" s="5">
        <v>0</v>
      </c>
      <c r="AV452" s="5">
        <v>0</v>
      </c>
      <c r="AW452" s="5">
        <v>0</v>
      </c>
      <c r="AX452" s="5">
        <v>0</v>
      </c>
      <c r="AY452" s="5">
        <v>0</v>
      </c>
      <c r="AZ452" s="5">
        <v>0</v>
      </c>
      <c r="BA452" s="5">
        <v>0</v>
      </c>
      <c r="BB452" s="5">
        <v>0</v>
      </c>
      <c r="BC452" s="5">
        <v>0</v>
      </c>
      <c r="BD452" s="5">
        <v>0</v>
      </c>
      <c r="BE452" s="5">
        <v>0</v>
      </c>
      <c r="BF452" s="5">
        <v>0</v>
      </c>
      <c r="BG452" s="5">
        <v>0</v>
      </c>
      <c r="BH452" s="5">
        <v>0</v>
      </c>
      <c r="BI452" s="5">
        <v>0</v>
      </c>
      <c r="BJ452" s="5">
        <v>0</v>
      </c>
      <c r="BK452" s="5">
        <v>0</v>
      </c>
      <c r="BL452" s="5">
        <v>0</v>
      </c>
      <c r="BM452" s="5">
        <v>0</v>
      </c>
      <c r="BN452" s="5">
        <v>0</v>
      </c>
      <c r="BO452" s="5">
        <v>0</v>
      </c>
      <c r="BP452" s="5">
        <v>0</v>
      </c>
      <c r="BQ452" s="5">
        <v>0</v>
      </c>
      <c r="BR452" s="5">
        <v>0</v>
      </c>
      <c r="BS452" s="5">
        <v>0</v>
      </c>
      <c r="BT452" s="5">
        <v>0</v>
      </c>
      <c r="BU452" s="5">
        <v>0</v>
      </c>
      <c r="BV452" s="5">
        <v>0</v>
      </c>
      <c r="BW452" s="5">
        <v>0</v>
      </c>
      <c r="BX452" s="5">
        <v>0</v>
      </c>
      <c r="BY452" s="5">
        <v>0</v>
      </c>
      <c r="BZ452" s="5">
        <v>0</v>
      </c>
      <c r="CA452" s="5">
        <v>0</v>
      </c>
      <c r="CB452" s="5">
        <v>0</v>
      </c>
      <c r="CC452" s="5">
        <v>0</v>
      </c>
      <c r="CD452" s="5">
        <v>0</v>
      </c>
      <c r="CE452" s="5">
        <v>0</v>
      </c>
      <c r="CF452" s="5">
        <v>0</v>
      </c>
      <c r="CG452" s="5">
        <v>0</v>
      </c>
      <c r="CH452" s="5">
        <v>1</v>
      </c>
      <c r="CI452" s="5">
        <v>0</v>
      </c>
      <c r="CJ452" s="5">
        <v>0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61441" r:id="rId3">
          <objectPr defaultSize="0" autoPict="0" r:id="rId4">
            <anchor moveWithCells="1" sizeWithCells="1">
              <from>
                <xdr:col>1</xdr:col>
                <xdr:colOff>247650</xdr:colOff>
                <xdr:row>20</xdr:row>
                <xdr:rowOff>123825</xdr:rowOff>
              </from>
              <to>
                <xdr:col>1</xdr:col>
                <xdr:colOff>723900</xdr:colOff>
                <xdr:row>22</xdr:row>
                <xdr:rowOff>47625</xdr:rowOff>
              </to>
            </anchor>
          </objectPr>
        </oleObject>
      </mc:Choice>
      <mc:Fallback>
        <oleObject progId="Equation.DSMT4" shapeId="61441" r:id="rId3"/>
      </mc:Fallback>
    </mc:AlternateContent>
    <mc:AlternateContent xmlns:mc="http://schemas.openxmlformats.org/markup-compatibility/2006">
      <mc:Choice Requires="x14">
        <oleObject progId="Equation.DSMT4" shapeId="61442" r:id="rId5">
          <objectPr defaultSize="0" autoPict="0" r:id="rId6">
            <anchor moveWithCells="1" sizeWithCells="1">
              <from>
                <xdr:col>1</xdr:col>
                <xdr:colOff>247650</xdr:colOff>
                <xdr:row>18</xdr:row>
                <xdr:rowOff>180975</xdr:rowOff>
              </from>
              <to>
                <xdr:col>1</xdr:col>
                <xdr:colOff>695325</xdr:colOff>
                <xdr:row>20</xdr:row>
                <xdr:rowOff>85725</xdr:rowOff>
              </to>
            </anchor>
          </objectPr>
        </oleObject>
      </mc:Choice>
      <mc:Fallback>
        <oleObject progId="Equation.DSMT4" shapeId="61442" r:id="rId5"/>
      </mc:Fallback>
    </mc:AlternateContent>
    <mc:AlternateContent xmlns:mc="http://schemas.openxmlformats.org/markup-compatibility/2006">
      <mc:Choice Requires="x14">
        <oleObject progId="Equation.DSMT4" shapeId="61443" r:id="rId7">
          <objectPr defaultSize="0" autoPict="0" r:id="rId8">
            <anchor moveWithCells="1" sizeWithCells="1">
              <from>
                <xdr:col>9</xdr:col>
                <xdr:colOff>114300</xdr:colOff>
                <xdr:row>5</xdr:row>
                <xdr:rowOff>0</xdr:rowOff>
              </from>
              <to>
                <xdr:col>16</xdr:col>
                <xdr:colOff>257175</xdr:colOff>
                <xdr:row>14</xdr:row>
                <xdr:rowOff>57150</xdr:rowOff>
              </to>
            </anchor>
          </objectPr>
        </oleObject>
      </mc:Choice>
      <mc:Fallback>
        <oleObject progId="Equation.DSMT4" shapeId="61443" r:id="rId7"/>
      </mc:Fallback>
    </mc:AlternateContent>
    <mc:AlternateContent xmlns:mc="http://schemas.openxmlformats.org/markup-compatibility/2006">
      <mc:Choice Requires="x14">
        <oleObject progId="Equation.DSMT4" shapeId="61444" r:id="rId9">
          <objectPr defaultSize="0" autoPict="0" r:id="rId10">
            <anchor moveWithCells="1" sizeWithCells="1">
              <from>
                <xdr:col>10</xdr:col>
                <xdr:colOff>628650</xdr:colOff>
                <xdr:row>15</xdr:row>
                <xdr:rowOff>76200</xdr:rowOff>
              </from>
              <to>
                <xdr:col>19</xdr:col>
                <xdr:colOff>542925</xdr:colOff>
                <xdr:row>30</xdr:row>
                <xdr:rowOff>28575</xdr:rowOff>
              </to>
            </anchor>
          </objectPr>
        </oleObject>
      </mc:Choice>
      <mc:Fallback>
        <oleObject progId="Equation.DSMT4" shapeId="61444" r:id="rId9"/>
      </mc:Fallback>
    </mc:AlternateContent>
    <mc:AlternateContent xmlns:mc="http://schemas.openxmlformats.org/markup-compatibility/2006">
      <mc:Choice Requires="x14">
        <oleObject progId="Equation.DSMT4" shapeId="61445" r:id="rId11">
          <objectPr defaultSize="0" autoPict="0" r:id="rId12">
            <anchor moveWithCells="1" sizeWithCells="1">
              <from>
                <xdr:col>0</xdr:col>
                <xdr:colOff>180975</xdr:colOff>
                <xdr:row>32</xdr:row>
                <xdr:rowOff>19050</xdr:rowOff>
              </from>
              <to>
                <xdr:col>3</xdr:col>
                <xdr:colOff>57150</xdr:colOff>
                <xdr:row>41</xdr:row>
                <xdr:rowOff>47625</xdr:rowOff>
              </to>
            </anchor>
          </objectPr>
        </oleObject>
      </mc:Choice>
      <mc:Fallback>
        <oleObject progId="Equation.DSMT4" shapeId="61445" r:id="rId11"/>
      </mc:Fallback>
    </mc:AlternateContent>
    <mc:AlternateContent xmlns:mc="http://schemas.openxmlformats.org/markup-compatibility/2006">
      <mc:Choice Requires="x14">
        <oleObject progId="Equation.DSMT4" shapeId="61446" r:id="rId13">
          <objectPr defaultSize="0" autoPict="0" r:id="rId14">
            <anchor moveWithCells="1" sizeWithCells="1">
              <from>
                <xdr:col>0</xdr:col>
                <xdr:colOff>161925</xdr:colOff>
                <xdr:row>25</xdr:row>
                <xdr:rowOff>85725</xdr:rowOff>
              </from>
              <to>
                <xdr:col>1</xdr:col>
                <xdr:colOff>819150</xdr:colOff>
                <xdr:row>29</xdr:row>
                <xdr:rowOff>66675</xdr:rowOff>
              </to>
            </anchor>
          </objectPr>
        </oleObject>
      </mc:Choice>
      <mc:Fallback>
        <oleObject progId="Equation.DSMT4" shapeId="61446" r:id="rId13"/>
      </mc:Fallback>
    </mc:AlternateContent>
    <mc:AlternateContent xmlns:mc="http://schemas.openxmlformats.org/markup-compatibility/2006">
      <mc:Choice Requires="x14">
        <oleObject progId="Equation.DSMT4" shapeId="61447" r:id="rId15">
          <objectPr defaultSize="0" autoPict="0" r:id="rId16">
            <anchor moveWithCells="1" sizeWithCells="1">
              <from>
                <xdr:col>1</xdr:col>
                <xdr:colOff>57150</xdr:colOff>
                <xdr:row>23</xdr:row>
                <xdr:rowOff>85725</xdr:rowOff>
              </from>
              <to>
                <xdr:col>1</xdr:col>
                <xdr:colOff>790575</xdr:colOff>
                <xdr:row>25</xdr:row>
                <xdr:rowOff>85725</xdr:rowOff>
              </to>
            </anchor>
          </objectPr>
        </oleObject>
      </mc:Choice>
      <mc:Fallback>
        <oleObject progId="Equation.DSMT4" shapeId="61447" r:id="rId15"/>
      </mc:Fallback>
    </mc:AlternateContent>
    <mc:AlternateContent xmlns:mc="http://schemas.openxmlformats.org/markup-compatibility/2006">
      <mc:Choice Requires="x14">
        <oleObject progId="Equation.DSMT4" shapeId="61448" r:id="rId17">
          <objectPr defaultSize="0" autoPict="0" r:id="rId18">
            <anchor moveWithCells="1" sizeWithCells="1">
              <from>
                <xdr:col>1</xdr:col>
                <xdr:colOff>390525</xdr:colOff>
                <xdr:row>29</xdr:row>
                <xdr:rowOff>180975</xdr:rowOff>
              </from>
              <to>
                <xdr:col>1</xdr:col>
                <xdr:colOff>762000</xdr:colOff>
                <xdr:row>31</xdr:row>
                <xdr:rowOff>38100</xdr:rowOff>
              </to>
            </anchor>
          </objectPr>
        </oleObject>
      </mc:Choice>
      <mc:Fallback>
        <oleObject progId="Equation.DSMT4" shapeId="61448" r:id="rId17"/>
      </mc:Fallback>
    </mc:AlternateContent>
    <mc:AlternateContent xmlns:mc="http://schemas.openxmlformats.org/markup-compatibility/2006">
      <mc:Choice Requires="x14">
        <oleObject progId="Equation.DSMT4" shapeId="61449" r:id="rId19">
          <objectPr defaultSize="0" autoPict="0" r:id="rId20">
            <anchor moveWithCells="1" sizeWithCells="1">
              <from>
                <xdr:col>3</xdr:col>
                <xdr:colOff>47625</xdr:colOff>
                <xdr:row>27</xdr:row>
                <xdr:rowOff>152400</xdr:rowOff>
              </from>
              <to>
                <xdr:col>3</xdr:col>
                <xdr:colOff>742950</xdr:colOff>
                <xdr:row>29</xdr:row>
                <xdr:rowOff>47625</xdr:rowOff>
              </to>
            </anchor>
          </objectPr>
        </oleObject>
      </mc:Choice>
      <mc:Fallback>
        <oleObject progId="Equation.DSMT4" shapeId="61449" r:id="rId19"/>
      </mc:Fallback>
    </mc:AlternateContent>
    <mc:AlternateContent xmlns:mc="http://schemas.openxmlformats.org/markup-compatibility/2006">
      <mc:Choice Requires="x14">
        <oleObject progId="Equation.DSMT4" shapeId="61450" r:id="rId21">
          <objectPr defaultSize="0" autoPict="0" r:id="rId22">
            <anchor moveWithCells="1" sizeWithCells="1">
              <from>
                <xdr:col>18</xdr:col>
                <xdr:colOff>647700</xdr:colOff>
                <xdr:row>67</xdr:row>
                <xdr:rowOff>0</xdr:rowOff>
              </from>
              <to>
                <xdr:col>22</xdr:col>
                <xdr:colOff>638175</xdr:colOff>
                <xdr:row>70</xdr:row>
                <xdr:rowOff>76200</xdr:rowOff>
              </to>
            </anchor>
          </objectPr>
        </oleObject>
      </mc:Choice>
      <mc:Fallback>
        <oleObject progId="Equation.DSMT4" shapeId="61450" r:id="rId21"/>
      </mc:Fallback>
    </mc:AlternateContent>
    <mc:AlternateContent xmlns:mc="http://schemas.openxmlformats.org/markup-compatibility/2006">
      <mc:Choice Requires="x14">
        <oleObject progId="Equation.DSMT4" shapeId="61451" r:id="rId23">
          <objectPr defaultSize="0" autoPict="0" r:id="rId4">
            <anchor moveWithCells="1" sizeWithCells="1">
              <from>
                <xdr:col>1</xdr:col>
                <xdr:colOff>247650</xdr:colOff>
                <xdr:row>76</xdr:row>
                <xdr:rowOff>123825</xdr:rowOff>
              </from>
              <to>
                <xdr:col>1</xdr:col>
                <xdr:colOff>723900</xdr:colOff>
                <xdr:row>78</xdr:row>
                <xdr:rowOff>47625</xdr:rowOff>
              </to>
            </anchor>
          </objectPr>
        </oleObject>
      </mc:Choice>
      <mc:Fallback>
        <oleObject progId="Equation.DSMT4" shapeId="61451" r:id="rId23"/>
      </mc:Fallback>
    </mc:AlternateContent>
    <mc:AlternateContent xmlns:mc="http://schemas.openxmlformats.org/markup-compatibility/2006">
      <mc:Choice Requires="x14">
        <oleObject progId="Equation.DSMT4" shapeId="61452" r:id="rId24">
          <objectPr defaultSize="0" autoPict="0" r:id="rId6">
            <anchor moveWithCells="1" sizeWithCells="1">
              <from>
                <xdr:col>1</xdr:col>
                <xdr:colOff>247650</xdr:colOff>
                <xdr:row>74</xdr:row>
                <xdr:rowOff>180975</xdr:rowOff>
              </from>
              <to>
                <xdr:col>1</xdr:col>
                <xdr:colOff>695325</xdr:colOff>
                <xdr:row>76</xdr:row>
                <xdr:rowOff>85725</xdr:rowOff>
              </to>
            </anchor>
          </objectPr>
        </oleObject>
      </mc:Choice>
      <mc:Fallback>
        <oleObject progId="Equation.DSMT4" shapeId="61452" r:id="rId24"/>
      </mc:Fallback>
    </mc:AlternateContent>
    <mc:AlternateContent xmlns:mc="http://schemas.openxmlformats.org/markup-compatibility/2006">
      <mc:Choice Requires="x14">
        <oleObject progId="Equation.DSMT4" shapeId="61453" r:id="rId25">
          <objectPr defaultSize="0" autoPict="0" r:id="rId10">
            <anchor moveWithCells="1" sizeWithCells="1">
              <from>
                <xdr:col>10</xdr:col>
                <xdr:colOff>200025</xdr:colOff>
                <xdr:row>71</xdr:row>
                <xdr:rowOff>76200</xdr:rowOff>
              </from>
              <to>
                <xdr:col>19</xdr:col>
                <xdr:colOff>114300</xdr:colOff>
                <xdr:row>86</xdr:row>
                <xdr:rowOff>28575</xdr:rowOff>
              </to>
            </anchor>
          </objectPr>
        </oleObject>
      </mc:Choice>
      <mc:Fallback>
        <oleObject progId="Equation.DSMT4" shapeId="61453" r:id="rId25"/>
      </mc:Fallback>
    </mc:AlternateContent>
    <mc:AlternateContent xmlns:mc="http://schemas.openxmlformats.org/markup-compatibility/2006">
      <mc:Choice Requires="x14">
        <oleObject progId="Equation.DSMT4" shapeId="61454" r:id="rId26">
          <objectPr defaultSize="0" autoPict="0" r:id="rId14">
            <anchor moveWithCells="1" sizeWithCells="1">
              <from>
                <xdr:col>0</xdr:col>
                <xdr:colOff>161925</xdr:colOff>
                <xdr:row>81</xdr:row>
                <xdr:rowOff>85725</xdr:rowOff>
              </from>
              <to>
                <xdr:col>1</xdr:col>
                <xdr:colOff>819150</xdr:colOff>
                <xdr:row>85</xdr:row>
                <xdr:rowOff>66675</xdr:rowOff>
              </to>
            </anchor>
          </objectPr>
        </oleObject>
      </mc:Choice>
      <mc:Fallback>
        <oleObject progId="Equation.DSMT4" shapeId="61454" r:id="rId26"/>
      </mc:Fallback>
    </mc:AlternateContent>
    <mc:AlternateContent xmlns:mc="http://schemas.openxmlformats.org/markup-compatibility/2006">
      <mc:Choice Requires="x14">
        <oleObject progId="Equation.DSMT4" shapeId="61455" r:id="rId27">
          <objectPr defaultSize="0" autoPict="0" r:id="rId16">
            <anchor moveWithCells="1" sizeWithCells="1">
              <from>
                <xdr:col>1</xdr:col>
                <xdr:colOff>57150</xdr:colOff>
                <xdr:row>79</xdr:row>
                <xdr:rowOff>85725</xdr:rowOff>
              </from>
              <to>
                <xdr:col>1</xdr:col>
                <xdr:colOff>790575</xdr:colOff>
                <xdr:row>81</xdr:row>
                <xdr:rowOff>85725</xdr:rowOff>
              </to>
            </anchor>
          </objectPr>
        </oleObject>
      </mc:Choice>
      <mc:Fallback>
        <oleObject progId="Equation.DSMT4" shapeId="61455" r:id="rId27"/>
      </mc:Fallback>
    </mc:AlternateContent>
    <mc:AlternateContent xmlns:mc="http://schemas.openxmlformats.org/markup-compatibility/2006">
      <mc:Choice Requires="x14">
        <oleObject progId="Equation.DSMT4" shapeId="61456" r:id="rId28">
          <objectPr defaultSize="0" autoPict="0" r:id="rId18">
            <anchor moveWithCells="1" sizeWithCells="1">
              <from>
                <xdr:col>1</xdr:col>
                <xdr:colOff>390525</xdr:colOff>
                <xdr:row>85</xdr:row>
                <xdr:rowOff>180975</xdr:rowOff>
              </from>
              <to>
                <xdr:col>1</xdr:col>
                <xdr:colOff>762000</xdr:colOff>
                <xdr:row>87</xdr:row>
                <xdr:rowOff>38100</xdr:rowOff>
              </to>
            </anchor>
          </objectPr>
        </oleObject>
      </mc:Choice>
      <mc:Fallback>
        <oleObject progId="Equation.DSMT4" shapeId="61456" r:id="rId28"/>
      </mc:Fallback>
    </mc:AlternateContent>
    <mc:AlternateContent xmlns:mc="http://schemas.openxmlformats.org/markup-compatibility/2006">
      <mc:Choice Requires="x14">
        <oleObject progId="Equation.DSMT4" shapeId="61457" r:id="rId29">
          <objectPr defaultSize="0" autoPict="0" r:id="rId20">
            <anchor moveWithCells="1" sizeWithCells="1">
              <from>
                <xdr:col>3</xdr:col>
                <xdr:colOff>47625</xdr:colOff>
                <xdr:row>83</xdr:row>
                <xdr:rowOff>152400</xdr:rowOff>
              </from>
              <to>
                <xdr:col>3</xdr:col>
                <xdr:colOff>742950</xdr:colOff>
                <xdr:row>85</xdr:row>
                <xdr:rowOff>47625</xdr:rowOff>
              </to>
            </anchor>
          </objectPr>
        </oleObject>
      </mc:Choice>
      <mc:Fallback>
        <oleObject progId="Equation.DSMT4" shapeId="61457" r:id="rId29"/>
      </mc:Fallback>
    </mc:AlternateContent>
    <mc:AlternateContent xmlns:mc="http://schemas.openxmlformats.org/markup-compatibility/2006">
      <mc:Choice Requires="x14">
        <oleObject progId="Equation.DSMT4" shapeId="61460" r:id="rId30">
          <objectPr defaultSize="0" autoPict="0" r:id="rId12">
            <anchor moveWithCells="1" sizeWithCells="1">
              <from>
                <xdr:col>0</xdr:col>
                <xdr:colOff>314325</xdr:colOff>
                <xdr:row>87</xdr:row>
                <xdr:rowOff>180975</xdr:rowOff>
              </from>
              <to>
                <xdr:col>3</xdr:col>
                <xdr:colOff>190500</xdr:colOff>
                <xdr:row>97</xdr:row>
                <xdr:rowOff>133350</xdr:rowOff>
              </to>
            </anchor>
          </objectPr>
        </oleObject>
      </mc:Choice>
      <mc:Fallback>
        <oleObject progId="Equation.DSMT4" shapeId="61460" r:id="rId30"/>
      </mc:Fallback>
    </mc:AlternateContent>
    <mc:AlternateContent xmlns:mc="http://schemas.openxmlformats.org/markup-compatibility/2006">
      <mc:Choice Requires="x14">
        <oleObject progId="Equation.DSMT4" shapeId="61461" r:id="rId31">
          <objectPr defaultSize="0" autoPict="0" r:id="rId4">
            <anchor moveWithCells="1" sizeWithCells="1">
              <from>
                <xdr:col>1</xdr:col>
                <xdr:colOff>247650</xdr:colOff>
                <xdr:row>148</xdr:row>
                <xdr:rowOff>123825</xdr:rowOff>
              </from>
              <to>
                <xdr:col>1</xdr:col>
                <xdr:colOff>723900</xdr:colOff>
                <xdr:row>150</xdr:row>
                <xdr:rowOff>47625</xdr:rowOff>
              </to>
            </anchor>
          </objectPr>
        </oleObject>
      </mc:Choice>
      <mc:Fallback>
        <oleObject progId="Equation.DSMT4" shapeId="61461" r:id="rId31"/>
      </mc:Fallback>
    </mc:AlternateContent>
    <mc:AlternateContent xmlns:mc="http://schemas.openxmlformats.org/markup-compatibility/2006">
      <mc:Choice Requires="x14">
        <oleObject progId="Equation.DSMT4" shapeId="61462" r:id="rId32">
          <objectPr defaultSize="0" autoPict="0" r:id="rId6">
            <anchor moveWithCells="1" sizeWithCells="1">
              <from>
                <xdr:col>1</xdr:col>
                <xdr:colOff>247650</xdr:colOff>
                <xdr:row>146</xdr:row>
                <xdr:rowOff>180975</xdr:rowOff>
              </from>
              <to>
                <xdr:col>1</xdr:col>
                <xdr:colOff>695325</xdr:colOff>
                <xdr:row>148</xdr:row>
                <xdr:rowOff>85725</xdr:rowOff>
              </to>
            </anchor>
          </objectPr>
        </oleObject>
      </mc:Choice>
      <mc:Fallback>
        <oleObject progId="Equation.DSMT4" shapeId="61462" r:id="rId32"/>
      </mc:Fallback>
    </mc:AlternateContent>
    <mc:AlternateContent xmlns:mc="http://schemas.openxmlformats.org/markup-compatibility/2006">
      <mc:Choice Requires="x14">
        <oleObject progId="Equation.DSMT4" shapeId="61463" r:id="rId33">
          <objectPr defaultSize="0" autoPict="0" r:id="rId10">
            <anchor moveWithCells="1" sizeWithCells="1">
              <from>
                <xdr:col>10</xdr:col>
                <xdr:colOff>647700</xdr:colOff>
                <xdr:row>143</xdr:row>
                <xdr:rowOff>66675</xdr:rowOff>
              </from>
              <to>
                <xdr:col>19</xdr:col>
                <xdr:colOff>561975</xdr:colOff>
                <xdr:row>158</xdr:row>
                <xdr:rowOff>19050</xdr:rowOff>
              </to>
            </anchor>
          </objectPr>
        </oleObject>
      </mc:Choice>
      <mc:Fallback>
        <oleObject progId="Equation.DSMT4" shapeId="61463" r:id="rId33"/>
      </mc:Fallback>
    </mc:AlternateContent>
    <mc:AlternateContent xmlns:mc="http://schemas.openxmlformats.org/markup-compatibility/2006">
      <mc:Choice Requires="x14">
        <oleObject progId="Equation.DSMT4" shapeId="61464" r:id="rId34">
          <objectPr defaultSize="0" autoPict="0" r:id="rId14">
            <anchor moveWithCells="1" sizeWithCells="1">
              <from>
                <xdr:col>0</xdr:col>
                <xdr:colOff>161925</xdr:colOff>
                <xdr:row>153</xdr:row>
                <xdr:rowOff>85725</xdr:rowOff>
              </from>
              <to>
                <xdr:col>1</xdr:col>
                <xdr:colOff>819150</xdr:colOff>
                <xdr:row>157</xdr:row>
                <xdr:rowOff>66675</xdr:rowOff>
              </to>
            </anchor>
          </objectPr>
        </oleObject>
      </mc:Choice>
      <mc:Fallback>
        <oleObject progId="Equation.DSMT4" shapeId="61464" r:id="rId34"/>
      </mc:Fallback>
    </mc:AlternateContent>
    <mc:AlternateContent xmlns:mc="http://schemas.openxmlformats.org/markup-compatibility/2006">
      <mc:Choice Requires="x14">
        <oleObject progId="Equation.DSMT4" shapeId="61465" r:id="rId35">
          <objectPr defaultSize="0" autoPict="0" r:id="rId16">
            <anchor moveWithCells="1" sizeWithCells="1">
              <from>
                <xdr:col>1</xdr:col>
                <xdr:colOff>57150</xdr:colOff>
                <xdr:row>151</xdr:row>
                <xdr:rowOff>85725</xdr:rowOff>
              </from>
              <to>
                <xdr:col>1</xdr:col>
                <xdr:colOff>790575</xdr:colOff>
                <xdr:row>153</xdr:row>
                <xdr:rowOff>85725</xdr:rowOff>
              </to>
            </anchor>
          </objectPr>
        </oleObject>
      </mc:Choice>
      <mc:Fallback>
        <oleObject progId="Equation.DSMT4" shapeId="61465" r:id="rId35"/>
      </mc:Fallback>
    </mc:AlternateContent>
    <mc:AlternateContent xmlns:mc="http://schemas.openxmlformats.org/markup-compatibility/2006">
      <mc:Choice Requires="x14">
        <oleObject progId="Equation.DSMT4" shapeId="61466" r:id="rId36">
          <objectPr defaultSize="0" autoPict="0" r:id="rId18">
            <anchor moveWithCells="1" sizeWithCells="1">
              <from>
                <xdr:col>1</xdr:col>
                <xdr:colOff>390525</xdr:colOff>
                <xdr:row>157</xdr:row>
                <xdr:rowOff>180975</xdr:rowOff>
              </from>
              <to>
                <xdr:col>1</xdr:col>
                <xdr:colOff>762000</xdr:colOff>
                <xdr:row>159</xdr:row>
                <xdr:rowOff>38100</xdr:rowOff>
              </to>
            </anchor>
          </objectPr>
        </oleObject>
      </mc:Choice>
      <mc:Fallback>
        <oleObject progId="Equation.DSMT4" shapeId="61466" r:id="rId36"/>
      </mc:Fallback>
    </mc:AlternateContent>
    <mc:AlternateContent xmlns:mc="http://schemas.openxmlformats.org/markup-compatibility/2006">
      <mc:Choice Requires="x14">
        <oleObject progId="Equation.DSMT4" shapeId="61467" r:id="rId37">
          <objectPr defaultSize="0" autoPict="0" r:id="rId20">
            <anchor moveWithCells="1" sizeWithCells="1">
              <from>
                <xdr:col>3</xdr:col>
                <xdr:colOff>47625</xdr:colOff>
                <xdr:row>155</xdr:row>
                <xdr:rowOff>152400</xdr:rowOff>
              </from>
              <to>
                <xdr:col>3</xdr:col>
                <xdr:colOff>742950</xdr:colOff>
                <xdr:row>157</xdr:row>
                <xdr:rowOff>47625</xdr:rowOff>
              </to>
            </anchor>
          </objectPr>
        </oleObject>
      </mc:Choice>
      <mc:Fallback>
        <oleObject progId="Equation.DSMT4" shapeId="61467" r:id="rId37"/>
      </mc:Fallback>
    </mc:AlternateContent>
    <mc:AlternateContent xmlns:mc="http://schemas.openxmlformats.org/markup-compatibility/2006">
      <mc:Choice Requires="x14">
        <oleObject progId="Equation.DSMT4" shapeId="61468" r:id="rId38">
          <objectPr defaultSize="0" autoPict="0" r:id="rId12">
            <anchor moveWithCells="1" sizeWithCells="1">
              <from>
                <xdr:col>0</xdr:col>
                <xdr:colOff>314325</xdr:colOff>
                <xdr:row>159</xdr:row>
                <xdr:rowOff>180975</xdr:rowOff>
              </from>
              <to>
                <xdr:col>3</xdr:col>
                <xdr:colOff>190500</xdr:colOff>
                <xdr:row>169</xdr:row>
                <xdr:rowOff>133350</xdr:rowOff>
              </to>
            </anchor>
          </objectPr>
        </oleObject>
      </mc:Choice>
      <mc:Fallback>
        <oleObject progId="Equation.DSMT4" shapeId="61468" r:id="rId38"/>
      </mc:Fallback>
    </mc:AlternateContent>
    <mc:AlternateContent xmlns:mc="http://schemas.openxmlformats.org/markup-compatibility/2006">
      <mc:Choice Requires="x14">
        <oleObject progId="Equation.DSMT4" shapeId="61469" r:id="rId39">
          <objectPr defaultSize="0" autoPict="0" r:id="rId4">
            <anchor moveWithCells="1" sizeWithCells="1">
              <from>
                <xdr:col>1</xdr:col>
                <xdr:colOff>247650</xdr:colOff>
                <xdr:row>237</xdr:row>
                <xdr:rowOff>123825</xdr:rowOff>
              </from>
              <to>
                <xdr:col>1</xdr:col>
                <xdr:colOff>723900</xdr:colOff>
                <xdr:row>239</xdr:row>
                <xdr:rowOff>47625</xdr:rowOff>
              </to>
            </anchor>
          </objectPr>
        </oleObject>
      </mc:Choice>
      <mc:Fallback>
        <oleObject progId="Equation.DSMT4" shapeId="61469" r:id="rId39"/>
      </mc:Fallback>
    </mc:AlternateContent>
    <mc:AlternateContent xmlns:mc="http://schemas.openxmlformats.org/markup-compatibility/2006">
      <mc:Choice Requires="x14">
        <oleObject progId="Equation.DSMT4" shapeId="61470" r:id="rId40">
          <objectPr defaultSize="0" autoPict="0" r:id="rId6">
            <anchor moveWithCells="1" sizeWithCells="1">
              <from>
                <xdr:col>1</xdr:col>
                <xdr:colOff>247650</xdr:colOff>
                <xdr:row>235</xdr:row>
                <xdr:rowOff>180975</xdr:rowOff>
              </from>
              <to>
                <xdr:col>1</xdr:col>
                <xdr:colOff>695325</xdr:colOff>
                <xdr:row>237</xdr:row>
                <xdr:rowOff>85725</xdr:rowOff>
              </to>
            </anchor>
          </objectPr>
        </oleObject>
      </mc:Choice>
      <mc:Fallback>
        <oleObject progId="Equation.DSMT4" shapeId="61470" r:id="rId40"/>
      </mc:Fallback>
    </mc:AlternateContent>
    <mc:AlternateContent xmlns:mc="http://schemas.openxmlformats.org/markup-compatibility/2006">
      <mc:Choice Requires="x14">
        <oleObject progId="Equation.DSMT4" shapeId="61471" r:id="rId41">
          <objectPr defaultSize="0" autoPict="0" r:id="rId10">
            <anchor moveWithCells="1" sizeWithCells="1">
              <from>
                <xdr:col>11</xdr:col>
                <xdr:colOff>390525</xdr:colOff>
                <xdr:row>232</xdr:row>
                <xdr:rowOff>38100</xdr:rowOff>
              </from>
              <to>
                <xdr:col>20</xdr:col>
                <xdr:colOff>304800</xdr:colOff>
                <xdr:row>246</xdr:row>
                <xdr:rowOff>180975</xdr:rowOff>
              </to>
            </anchor>
          </objectPr>
        </oleObject>
      </mc:Choice>
      <mc:Fallback>
        <oleObject progId="Equation.DSMT4" shapeId="61471" r:id="rId41"/>
      </mc:Fallback>
    </mc:AlternateContent>
    <mc:AlternateContent xmlns:mc="http://schemas.openxmlformats.org/markup-compatibility/2006">
      <mc:Choice Requires="x14">
        <oleObject progId="Equation.DSMT4" shapeId="61472" r:id="rId42">
          <objectPr defaultSize="0" autoPict="0" r:id="rId14">
            <anchor moveWithCells="1" sizeWithCells="1">
              <from>
                <xdr:col>0</xdr:col>
                <xdr:colOff>161925</xdr:colOff>
                <xdr:row>242</xdr:row>
                <xdr:rowOff>85725</xdr:rowOff>
              </from>
              <to>
                <xdr:col>1</xdr:col>
                <xdr:colOff>819150</xdr:colOff>
                <xdr:row>246</xdr:row>
                <xdr:rowOff>66675</xdr:rowOff>
              </to>
            </anchor>
          </objectPr>
        </oleObject>
      </mc:Choice>
      <mc:Fallback>
        <oleObject progId="Equation.DSMT4" shapeId="61472" r:id="rId42"/>
      </mc:Fallback>
    </mc:AlternateContent>
    <mc:AlternateContent xmlns:mc="http://schemas.openxmlformats.org/markup-compatibility/2006">
      <mc:Choice Requires="x14">
        <oleObject progId="Equation.DSMT4" shapeId="61473" r:id="rId43">
          <objectPr defaultSize="0" autoPict="0" r:id="rId16">
            <anchor moveWithCells="1" sizeWithCells="1">
              <from>
                <xdr:col>1</xdr:col>
                <xdr:colOff>57150</xdr:colOff>
                <xdr:row>240</xdr:row>
                <xdr:rowOff>85725</xdr:rowOff>
              </from>
              <to>
                <xdr:col>1</xdr:col>
                <xdr:colOff>790575</xdr:colOff>
                <xdr:row>242</xdr:row>
                <xdr:rowOff>85725</xdr:rowOff>
              </to>
            </anchor>
          </objectPr>
        </oleObject>
      </mc:Choice>
      <mc:Fallback>
        <oleObject progId="Equation.DSMT4" shapeId="61473" r:id="rId43"/>
      </mc:Fallback>
    </mc:AlternateContent>
    <mc:AlternateContent xmlns:mc="http://schemas.openxmlformats.org/markup-compatibility/2006">
      <mc:Choice Requires="x14">
        <oleObject progId="Equation.DSMT4" shapeId="61474" r:id="rId44">
          <objectPr defaultSize="0" autoPict="0" r:id="rId18">
            <anchor moveWithCells="1" sizeWithCells="1">
              <from>
                <xdr:col>1</xdr:col>
                <xdr:colOff>390525</xdr:colOff>
                <xdr:row>246</xdr:row>
                <xdr:rowOff>180975</xdr:rowOff>
              </from>
              <to>
                <xdr:col>1</xdr:col>
                <xdr:colOff>762000</xdr:colOff>
                <xdr:row>248</xdr:row>
                <xdr:rowOff>38100</xdr:rowOff>
              </to>
            </anchor>
          </objectPr>
        </oleObject>
      </mc:Choice>
      <mc:Fallback>
        <oleObject progId="Equation.DSMT4" shapeId="61474" r:id="rId44"/>
      </mc:Fallback>
    </mc:AlternateContent>
    <mc:AlternateContent xmlns:mc="http://schemas.openxmlformats.org/markup-compatibility/2006">
      <mc:Choice Requires="x14">
        <oleObject progId="Equation.DSMT4" shapeId="61475" r:id="rId45">
          <objectPr defaultSize="0" autoPict="0" r:id="rId20">
            <anchor moveWithCells="1" sizeWithCells="1">
              <from>
                <xdr:col>3</xdr:col>
                <xdr:colOff>47625</xdr:colOff>
                <xdr:row>244</xdr:row>
                <xdr:rowOff>152400</xdr:rowOff>
              </from>
              <to>
                <xdr:col>3</xdr:col>
                <xdr:colOff>742950</xdr:colOff>
                <xdr:row>246</xdr:row>
                <xdr:rowOff>47625</xdr:rowOff>
              </to>
            </anchor>
          </objectPr>
        </oleObject>
      </mc:Choice>
      <mc:Fallback>
        <oleObject progId="Equation.DSMT4" shapeId="61475" r:id="rId45"/>
      </mc:Fallback>
    </mc:AlternateContent>
    <mc:AlternateContent xmlns:mc="http://schemas.openxmlformats.org/markup-compatibility/2006">
      <mc:Choice Requires="x14">
        <oleObject progId="Equation.DSMT4" shapeId="61476" r:id="rId46">
          <objectPr defaultSize="0" autoPict="0" r:id="rId12">
            <anchor moveWithCells="1" sizeWithCells="1">
              <from>
                <xdr:col>0</xdr:col>
                <xdr:colOff>314325</xdr:colOff>
                <xdr:row>248</xdr:row>
                <xdr:rowOff>180975</xdr:rowOff>
              </from>
              <to>
                <xdr:col>3</xdr:col>
                <xdr:colOff>190500</xdr:colOff>
                <xdr:row>258</xdr:row>
                <xdr:rowOff>133350</xdr:rowOff>
              </to>
            </anchor>
          </objectPr>
        </oleObject>
      </mc:Choice>
      <mc:Fallback>
        <oleObject progId="Equation.DSMT4" shapeId="61476" r:id="rId46"/>
      </mc:Fallback>
    </mc:AlternateContent>
    <mc:AlternateContent xmlns:mc="http://schemas.openxmlformats.org/markup-compatibility/2006">
      <mc:Choice Requires="x14">
        <oleObject progId="Equation.DSMT4" shapeId="61477" r:id="rId47">
          <objectPr defaultSize="0" autoPict="0" r:id="rId4">
            <anchor moveWithCells="1" sizeWithCells="1">
              <from>
                <xdr:col>1</xdr:col>
                <xdr:colOff>247650</xdr:colOff>
                <xdr:row>342</xdr:row>
                <xdr:rowOff>123825</xdr:rowOff>
              </from>
              <to>
                <xdr:col>1</xdr:col>
                <xdr:colOff>723900</xdr:colOff>
                <xdr:row>344</xdr:row>
                <xdr:rowOff>47625</xdr:rowOff>
              </to>
            </anchor>
          </objectPr>
        </oleObject>
      </mc:Choice>
      <mc:Fallback>
        <oleObject progId="Equation.DSMT4" shapeId="61477" r:id="rId47"/>
      </mc:Fallback>
    </mc:AlternateContent>
    <mc:AlternateContent xmlns:mc="http://schemas.openxmlformats.org/markup-compatibility/2006">
      <mc:Choice Requires="x14">
        <oleObject progId="Equation.DSMT4" shapeId="61478" r:id="rId48">
          <objectPr defaultSize="0" autoPict="0" r:id="rId6">
            <anchor moveWithCells="1" sizeWithCells="1">
              <from>
                <xdr:col>1</xdr:col>
                <xdr:colOff>247650</xdr:colOff>
                <xdr:row>340</xdr:row>
                <xdr:rowOff>180975</xdr:rowOff>
              </from>
              <to>
                <xdr:col>1</xdr:col>
                <xdr:colOff>695325</xdr:colOff>
                <xdr:row>342</xdr:row>
                <xdr:rowOff>85725</xdr:rowOff>
              </to>
            </anchor>
          </objectPr>
        </oleObject>
      </mc:Choice>
      <mc:Fallback>
        <oleObject progId="Equation.DSMT4" shapeId="61478" r:id="rId48"/>
      </mc:Fallback>
    </mc:AlternateContent>
    <mc:AlternateContent xmlns:mc="http://schemas.openxmlformats.org/markup-compatibility/2006">
      <mc:Choice Requires="x14">
        <oleObject progId="Equation.DSMT4" shapeId="61479" r:id="rId49">
          <objectPr defaultSize="0" autoPict="0" r:id="rId10">
            <anchor moveWithCells="1" sizeWithCells="1">
              <from>
                <xdr:col>12</xdr:col>
                <xdr:colOff>323850</xdr:colOff>
                <xdr:row>336</xdr:row>
                <xdr:rowOff>180975</xdr:rowOff>
              </from>
              <to>
                <xdr:col>21</xdr:col>
                <xdr:colOff>276225</xdr:colOff>
                <xdr:row>351</xdr:row>
                <xdr:rowOff>133350</xdr:rowOff>
              </to>
            </anchor>
          </objectPr>
        </oleObject>
      </mc:Choice>
      <mc:Fallback>
        <oleObject progId="Equation.DSMT4" shapeId="61479" r:id="rId49"/>
      </mc:Fallback>
    </mc:AlternateContent>
    <mc:AlternateContent xmlns:mc="http://schemas.openxmlformats.org/markup-compatibility/2006">
      <mc:Choice Requires="x14">
        <oleObject progId="Equation.DSMT4" shapeId="61480" r:id="rId50">
          <objectPr defaultSize="0" autoPict="0" r:id="rId14">
            <anchor moveWithCells="1" sizeWithCells="1">
              <from>
                <xdr:col>0</xdr:col>
                <xdr:colOff>161925</xdr:colOff>
                <xdr:row>347</xdr:row>
                <xdr:rowOff>85725</xdr:rowOff>
              </from>
              <to>
                <xdr:col>1</xdr:col>
                <xdr:colOff>819150</xdr:colOff>
                <xdr:row>351</xdr:row>
                <xdr:rowOff>66675</xdr:rowOff>
              </to>
            </anchor>
          </objectPr>
        </oleObject>
      </mc:Choice>
      <mc:Fallback>
        <oleObject progId="Equation.DSMT4" shapeId="61480" r:id="rId50"/>
      </mc:Fallback>
    </mc:AlternateContent>
    <mc:AlternateContent xmlns:mc="http://schemas.openxmlformats.org/markup-compatibility/2006">
      <mc:Choice Requires="x14">
        <oleObject progId="Equation.DSMT4" shapeId="61481" r:id="rId51">
          <objectPr defaultSize="0" autoPict="0" r:id="rId16">
            <anchor moveWithCells="1" sizeWithCells="1">
              <from>
                <xdr:col>1</xdr:col>
                <xdr:colOff>57150</xdr:colOff>
                <xdr:row>345</xdr:row>
                <xdr:rowOff>85725</xdr:rowOff>
              </from>
              <to>
                <xdr:col>1</xdr:col>
                <xdr:colOff>790575</xdr:colOff>
                <xdr:row>347</xdr:row>
                <xdr:rowOff>85725</xdr:rowOff>
              </to>
            </anchor>
          </objectPr>
        </oleObject>
      </mc:Choice>
      <mc:Fallback>
        <oleObject progId="Equation.DSMT4" shapeId="61481" r:id="rId51"/>
      </mc:Fallback>
    </mc:AlternateContent>
    <mc:AlternateContent xmlns:mc="http://schemas.openxmlformats.org/markup-compatibility/2006">
      <mc:Choice Requires="x14">
        <oleObject progId="Equation.DSMT4" shapeId="61482" r:id="rId52">
          <objectPr defaultSize="0" autoPict="0" r:id="rId18">
            <anchor moveWithCells="1" sizeWithCells="1">
              <from>
                <xdr:col>1</xdr:col>
                <xdr:colOff>390525</xdr:colOff>
                <xdr:row>351</xdr:row>
                <xdr:rowOff>180975</xdr:rowOff>
              </from>
              <to>
                <xdr:col>1</xdr:col>
                <xdr:colOff>762000</xdr:colOff>
                <xdr:row>353</xdr:row>
                <xdr:rowOff>38100</xdr:rowOff>
              </to>
            </anchor>
          </objectPr>
        </oleObject>
      </mc:Choice>
      <mc:Fallback>
        <oleObject progId="Equation.DSMT4" shapeId="61482" r:id="rId52"/>
      </mc:Fallback>
    </mc:AlternateContent>
    <mc:AlternateContent xmlns:mc="http://schemas.openxmlformats.org/markup-compatibility/2006">
      <mc:Choice Requires="x14">
        <oleObject progId="Equation.DSMT4" shapeId="61483" r:id="rId53">
          <objectPr defaultSize="0" autoPict="0" r:id="rId20">
            <anchor moveWithCells="1" sizeWithCells="1">
              <from>
                <xdr:col>3</xdr:col>
                <xdr:colOff>47625</xdr:colOff>
                <xdr:row>349</xdr:row>
                <xdr:rowOff>152400</xdr:rowOff>
              </from>
              <to>
                <xdr:col>3</xdr:col>
                <xdr:colOff>742950</xdr:colOff>
                <xdr:row>351</xdr:row>
                <xdr:rowOff>47625</xdr:rowOff>
              </to>
            </anchor>
          </objectPr>
        </oleObject>
      </mc:Choice>
      <mc:Fallback>
        <oleObject progId="Equation.DSMT4" shapeId="61483" r:id="rId53"/>
      </mc:Fallback>
    </mc:AlternateContent>
    <mc:AlternateContent xmlns:mc="http://schemas.openxmlformats.org/markup-compatibility/2006">
      <mc:Choice Requires="x14">
        <oleObject progId="Equation.DSMT4" shapeId="61484" r:id="rId54">
          <objectPr defaultSize="0" autoPict="0" r:id="rId12">
            <anchor moveWithCells="1" sizeWithCells="1">
              <from>
                <xdr:col>0</xdr:col>
                <xdr:colOff>314325</xdr:colOff>
                <xdr:row>353</xdr:row>
                <xdr:rowOff>180975</xdr:rowOff>
              </from>
              <to>
                <xdr:col>3</xdr:col>
                <xdr:colOff>190500</xdr:colOff>
                <xdr:row>363</xdr:row>
                <xdr:rowOff>133350</xdr:rowOff>
              </to>
            </anchor>
          </objectPr>
        </oleObject>
      </mc:Choice>
      <mc:Fallback>
        <oleObject progId="Equation.DSMT4" shapeId="61484" r:id="rId54"/>
      </mc:Fallback>
    </mc:AlternateContent>
    <mc:AlternateContent xmlns:mc="http://schemas.openxmlformats.org/markup-compatibility/2006">
      <mc:Choice Requires="x14">
        <oleObject progId="Equation.DSMT4" shapeId="61458" r:id="rId55">
          <objectPr defaultSize="0" autoPict="0" r:id="rId56">
            <anchor moveWithCells="1" sizeWithCells="1">
              <from>
                <xdr:col>4</xdr:col>
                <xdr:colOff>476250</xdr:colOff>
                <xdr:row>15</xdr:row>
                <xdr:rowOff>142875</xdr:rowOff>
              </from>
              <to>
                <xdr:col>9</xdr:col>
                <xdr:colOff>638175</xdr:colOff>
                <xdr:row>19</xdr:row>
                <xdr:rowOff>114300</xdr:rowOff>
              </to>
            </anchor>
          </objectPr>
        </oleObject>
      </mc:Choice>
      <mc:Fallback>
        <oleObject progId="Equation.DSMT4" shapeId="61458" r:id="rId5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Fixed-free beam</vt:lpstr>
      <vt:lpstr>Pinned-pinned beam</vt:lpstr>
      <vt:lpstr>Fixed-fixed beam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FOGANG</dc:creator>
  <cp:lastModifiedBy>FOGANG</cp:lastModifiedBy>
  <cp:lastPrinted>2020-03-06T13:53:35Z</cp:lastPrinted>
  <dcterms:created xsi:type="dcterms:W3CDTF">2019-11-25T09:09:17Z</dcterms:created>
  <dcterms:modified xsi:type="dcterms:W3CDTF">2021-05-10T10:52:45Z</dcterms:modified>
</cp:coreProperties>
</file>